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T:\02 - Dossiers\T1274 - Réhabilitation Mairie - CROSEY LE GRAND\PIECES\04 - PRO - DCE\"/>
    </mc:Choice>
  </mc:AlternateContent>
  <bookViews>
    <workbookView xWindow="0" yWindow="0" windowWidth="28800" windowHeight="11580" activeTab="1"/>
  </bookViews>
  <sheets>
    <sheet name="PdG" sheetId="6" r:id="rId1"/>
    <sheet name="DPGF" sheetId="1" r:id="rId2"/>
    <sheet name="DPGF LGTS" sheetId="8" r:id="rId3"/>
    <sheet name="RECAP" sheetId="5" r:id="rId4"/>
  </sheets>
  <definedNames>
    <definedName name="_Toc431285863" localSheetId="1">DPGF!#REF!</definedName>
    <definedName name="_Toc431285863" localSheetId="2">'DPGF LGTS'!#REF!</definedName>
    <definedName name="_xlnm.Print_Titles" localSheetId="1">DPGF!$5:$5</definedName>
    <definedName name="_xlnm.Print_Titles" localSheetId="2">'DPGF LGTS'!$4:$4</definedName>
    <definedName name="_xlnm.Print_Area" localSheetId="1">DPGF!$A$2:$G$432</definedName>
    <definedName name="_xlnm.Print_Area" localSheetId="2">'DPGF LGTS'!$A$1:$G$148</definedName>
    <definedName name="_xlnm.Print_Area" localSheetId="3">RECAP!$A$2:$H$101</definedName>
  </definedNames>
  <calcPr calcId="162913" iterateDelta="0"/>
</workbook>
</file>

<file path=xl/calcChain.xml><?xml version="1.0" encoding="utf-8"?>
<calcChain xmlns="http://schemas.openxmlformats.org/spreadsheetml/2006/main">
  <c r="G56" i="1" l="1"/>
  <c r="G54" i="1"/>
  <c r="G43" i="1"/>
  <c r="G44" i="1"/>
  <c r="G53" i="1"/>
  <c r="G52" i="1"/>
  <c r="G46" i="1"/>
  <c r="G45" i="1"/>
  <c r="G40" i="1"/>
  <c r="G42" i="1"/>
  <c r="G41" i="1"/>
  <c r="G35" i="1"/>
  <c r="G34" i="1"/>
  <c r="D336" i="1" l="1"/>
  <c r="D339" i="1"/>
  <c r="D338" i="1"/>
  <c r="D337" i="1"/>
  <c r="D335" i="1"/>
  <c r="D294" i="1" l="1"/>
  <c r="G359" i="1"/>
  <c r="G357" i="1"/>
  <c r="G298" i="1" l="1"/>
  <c r="G94" i="5" l="1"/>
  <c r="G91" i="5"/>
  <c r="C91" i="5"/>
  <c r="B91" i="5"/>
  <c r="B89" i="5"/>
  <c r="C94" i="5" s="1"/>
  <c r="G84" i="5"/>
  <c r="A89" i="5"/>
  <c r="C84" i="5"/>
  <c r="B84" i="5"/>
  <c r="B82" i="5"/>
  <c r="A82" i="5"/>
  <c r="G77" i="5"/>
  <c r="G75" i="5"/>
  <c r="G80" i="5" s="1"/>
  <c r="C77" i="5"/>
  <c r="B77" i="5"/>
  <c r="C75" i="5"/>
  <c r="B75" i="5"/>
  <c r="B73" i="5"/>
  <c r="A73" i="5"/>
  <c r="C87" i="5"/>
  <c r="C80" i="5"/>
  <c r="G136" i="8"/>
  <c r="G135" i="8"/>
  <c r="G134" i="8"/>
  <c r="G132" i="8"/>
  <c r="G133" i="8"/>
  <c r="G137" i="8"/>
  <c r="G87" i="5" l="1"/>
  <c r="G96" i="5" s="1"/>
  <c r="G98" i="5" l="1"/>
  <c r="G100" i="5" s="1"/>
  <c r="G371" i="1" l="1"/>
  <c r="G355" i="1"/>
  <c r="G350" i="1"/>
  <c r="D334" i="1"/>
  <c r="D278" i="1" l="1"/>
  <c r="C56" i="8"/>
  <c r="D47" i="8"/>
  <c r="C147" i="8"/>
  <c r="B145" i="8"/>
  <c r="G142" i="8"/>
  <c r="G141" i="8"/>
  <c r="G140" i="8"/>
  <c r="G139" i="8"/>
  <c r="G131" i="8"/>
  <c r="G130" i="8"/>
  <c r="G127" i="8"/>
  <c r="G126" i="8"/>
  <c r="G125" i="8"/>
  <c r="D125" i="8"/>
  <c r="G124" i="8"/>
  <c r="G123" i="8"/>
  <c r="G122" i="8"/>
  <c r="G118" i="8"/>
  <c r="G117" i="8"/>
  <c r="G116" i="8"/>
  <c r="G115" i="8"/>
  <c r="G114" i="8"/>
  <c r="G110" i="8"/>
  <c r="G109" i="8"/>
  <c r="G108" i="8"/>
  <c r="G107" i="8"/>
  <c r="G106" i="8"/>
  <c r="C101" i="8"/>
  <c r="B99" i="8"/>
  <c r="G95" i="8"/>
  <c r="G94" i="8"/>
  <c r="G93" i="8"/>
  <c r="G92" i="8"/>
  <c r="G91" i="8"/>
  <c r="G90" i="8"/>
  <c r="G89" i="8"/>
  <c r="G86" i="8"/>
  <c r="G85" i="8"/>
  <c r="G84" i="8"/>
  <c r="G83" i="8"/>
  <c r="G82" i="8"/>
  <c r="G81" i="8"/>
  <c r="G80" i="8"/>
  <c r="G79" i="8"/>
  <c r="G78" i="8"/>
  <c r="G75" i="8"/>
  <c r="G74" i="8"/>
  <c r="G73" i="8"/>
  <c r="G72" i="8"/>
  <c r="G71" i="8"/>
  <c r="G70" i="8"/>
  <c r="G69" i="8"/>
  <c r="G65" i="8"/>
  <c r="G64" i="8"/>
  <c r="G63" i="8"/>
  <c r="B54" i="8"/>
  <c r="G51" i="8"/>
  <c r="G50" i="8"/>
  <c r="G49" i="8"/>
  <c r="G48" i="8"/>
  <c r="G47" i="8"/>
  <c r="D48" i="8"/>
  <c r="D49" i="8" s="1"/>
  <c r="D50" i="8" s="1"/>
  <c r="G46" i="8"/>
  <c r="G45" i="8"/>
  <c r="G36" i="8"/>
  <c r="G35" i="8"/>
  <c r="G34" i="8"/>
  <c r="B30" i="8"/>
  <c r="G27" i="8"/>
  <c r="G24" i="8"/>
  <c r="G23" i="8"/>
  <c r="G22" i="8"/>
  <c r="G19" i="8"/>
  <c r="D18" i="8"/>
  <c r="D17" i="8"/>
  <c r="D15" i="8"/>
  <c r="D14" i="8"/>
  <c r="G12" i="8"/>
  <c r="G11" i="8"/>
  <c r="G10" i="8"/>
  <c r="D246" i="1"/>
  <c r="D260" i="1" s="1"/>
  <c r="D245" i="1"/>
  <c r="D248" i="1"/>
  <c r="D258" i="1" s="1"/>
  <c r="D249" i="1"/>
  <c r="D251" i="1"/>
  <c r="D200" i="1"/>
  <c r="G169" i="1"/>
  <c r="G168" i="1"/>
  <c r="G141" i="1"/>
  <c r="D141" i="1"/>
  <c r="G140" i="1"/>
  <c r="D140" i="1"/>
  <c r="D132" i="1"/>
  <c r="D133" i="1"/>
  <c r="G133" i="1"/>
  <c r="G80" i="1"/>
  <c r="G79" i="1"/>
  <c r="G72" i="1"/>
  <c r="D26" i="8" l="1"/>
  <c r="D25" i="8"/>
  <c r="D259" i="1"/>
  <c r="G112" i="8"/>
  <c r="G52" i="8"/>
  <c r="G28" i="8"/>
  <c r="G143" i="8"/>
  <c r="G128" i="8"/>
  <c r="G120" i="8"/>
  <c r="G97" i="8"/>
  <c r="G87" i="8"/>
  <c r="G76" i="8"/>
  <c r="G20" i="8"/>
  <c r="G67" i="8"/>
  <c r="C43" i="5"/>
  <c r="B43" i="5"/>
  <c r="B41" i="5"/>
  <c r="A41" i="5"/>
  <c r="C36" i="5"/>
  <c r="B36" i="5"/>
  <c r="B34" i="5"/>
  <c r="A34" i="5"/>
  <c r="C29" i="5"/>
  <c r="B29" i="5"/>
  <c r="C27" i="5"/>
  <c r="B27" i="5"/>
  <c r="C25" i="5"/>
  <c r="B25" i="5"/>
  <c r="C23" i="5"/>
  <c r="B23" i="5"/>
  <c r="C21" i="5"/>
  <c r="B21" i="5"/>
  <c r="C19" i="5"/>
  <c r="B19" i="5"/>
  <c r="C17" i="5"/>
  <c r="B17" i="5"/>
  <c r="B15" i="5"/>
  <c r="C32" i="5" s="1"/>
  <c r="A15" i="5"/>
  <c r="C10" i="5"/>
  <c r="B10" i="5"/>
  <c r="G386" i="1"/>
  <c r="G387" i="1"/>
  <c r="G388" i="1"/>
  <c r="G145" i="8" l="1"/>
  <c r="G147" i="8" s="1"/>
  <c r="G54" i="8"/>
  <c r="G30" i="8"/>
  <c r="G56" i="8" s="1"/>
  <c r="G99" i="8"/>
  <c r="G101" i="8" s="1"/>
  <c r="C392" i="1"/>
  <c r="B390" i="1"/>
  <c r="G385" i="1"/>
  <c r="G390" i="1" s="1"/>
  <c r="G43" i="5" s="1"/>
  <c r="G155" i="1"/>
  <c r="G392" i="1" l="1"/>
  <c r="G46" i="5"/>
  <c r="C379" i="1"/>
  <c r="G296" i="1" l="1"/>
  <c r="G362" i="1"/>
  <c r="G361" i="1"/>
  <c r="G360" i="1"/>
  <c r="G356" i="1"/>
  <c r="G373" i="1" l="1"/>
  <c r="G370" i="1"/>
  <c r="G369" i="1"/>
  <c r="G368" i="1"/>
  <c r="G354" i="1"/>
  <c r="G353" i="1"/>
  <c r="G352" i="1"/>
  <c r="G351" i="1"/>
  <c r="G349" i="1"/>
  <c r="G348" i="1"/>
  <c r="G347" i="1"/>
  <c r="G337" i="1"/>
  <c r="G336" i="1"/>
  <c r="G335" i="1"/>
  <c r="G334" i="1"/>
  <c r="G323" i="1"/>
  <c r="G322" i="1"/>
  <c r="G321" i="1"/>
  <c r="B377" i="1"/>
  <c r="C312" i="1" l="1"/>
  <c r="G307" i="1"/>
  <c r="G305" i="1"/>
  <c r="G304" i="1"/>
  <c r="G300" i="1"/>
  <c r="G299" i="1"/>
  <c r="G293" i="1"/>
  <c r="G292" i="1"/>
  <c r="G301" i="1"/>
  <c r="G291" i="1"/>
  <c r="G290" i="1"/>
  <c r="G289" i="1"/>
  <c r="G288" i="1"/>
  <c r="G287" i="1"/>
  <c r="G286" i="1"/>
  <c r="G285" i="1"/>
  <c r="G269" i="1"/>
  <c r="G270" i="1"/>
  <c r="G276" i="1"/>
  <c r="G277" i="1"/>
  <c r="G278" i="1"/>
  <c r="G279" i="1"/>
  <c r="G280" i="1"/>
  <c r="G281" i="1"/>
  <c r="G282" i="1"/>
  <c r="G303" i="1"/>
  <c r="D279" i="1"/>
  <c r="D280" i="1" s="1"/>
  <c r="D281" i="1" s="1"/>
  <c r="G308" i="1" l="1"/>
  <c r="G302" i="1"/>
  <c r="G233" i="1" l="1"/>
  <c r="G232" i="1"/>
  <c r="G167" i="1"/>
  <c r="G166" i="1"/>
  <c r="G165" i="1"/>
  <c r="G164" i="1"/>
  <c r="G163" i="1"/>
  <c r="G162" i="1"/>
  <c r="G130" i="1"/>
  <c r="G131" i="1"/>
  <c r="G132" i="1"/>
  <c r="G134" i="1"/>
  <c r="G144" i="1"/>
  <c r="G142" i="1"/>
  <c r="G139" i="1"/>
  <c r="G138" i="1"/>
  <c r="G137" i="1"/>
  <c r="G129" i="1"/>
  <c r="B310" i="1"/>
  <c r="G268" i="1"/>
  <c r="B264" i="1"/>
  <c r="G261" i="1"/>
  <c r="G257" i="1"/>
  <c r="G256" i="1"/>
  <c r="G255" i="1"/>
  <c r="G252" i="1"/>
  <c r="G243" i="1"/>
  <c r="G242" i="1"/>
  <c r="G241" i="1"/>
  <c r="B237" i="1"/>
  <c r="G234" i="1"/>
  <c r="G231" i="1"/>
  <c r="G230" i="1"/>
  <c r="G229" i="1"/>
  <c r="G188" i="1"/>
  <c r="G183" i="1"/>
  <c r="G182" i="1"/>
  <c r="G181" i="1"/>
  <c r="G180" i="1"/>
  <c r="G179" i="1"/>
  <c r="G176" i="1"/>
  <c r="G175" i="1"/>
  <c r="G174" i="1"/>
  <c r="G173" i="1"/>
  <c r="G226" i="1"/>
  <c r="G193" i="1"/>
  <c r="G192" i="1"/>
  <c r="G191" i="1"/>
  <c r="G170" i="1"/>
  <c r="G161" i="1"/>
  <c r="G160" i="1"/>
  <c r="G159" i="1"/>
  <c r="G156" i="1"/>
  <c r="G153" i="1"/>
  <c r="G152" i="1"/>
  <c r="G151" i="1"/>
  <c r="G148" i="1"/>
  <c r="G147" i="1"/>
  <c r="G146" i="1"/>
  <c r="G145" i="1"/>
  <c r="B125" i="1"/>
  <c r="G119" i="1"/>
  <c r="G118" i="1"/>
  <c r="G116" i="1"/>
  <c r="G112" i="1"/>
  <c r="G104" i="1"/>
  <c r="G97" i="1"/>
  <c r="G96" i="1"/>
  <c r="G93" i="1"/>
  <c r="G92" i="1"/>
  <c r="G91" i="1"/>
  <c r="G90" i="1"/>
  <c r="G87" i="1"/>
  <c r="G85" i="1"/>
  <c r="G84" i="1"/>
  <c r="G77" i="1"/>
  <c r="G78" i="1"/>
  <c r="G69" i="1"/>
  <c r="G70" i="1"/>
  <c r="G71" i="1"/>
  <c r="G81" i="1"/>
  <c r="G76" i="1"/>
  <c r="G73" i="1"/>
  <c r="G68" i="1"/>
  <c r="G62" i="1"/>
  <c r="G60" i="1"/>
  <c r="G94" i="1" l="1"/>
  <c r="G177" i="1"/>
  <c r="G262" i="1"/>
  <c r="G157" i="1"/>
  <c r="G88" i="1"/>
  <c r="G227" i="1"/>
  <c r="G235" i="1"/>
  <c r="G74" i="1"/>
  <c r="G125" i="1"/>
  <c r="G23" i="5" s="1"/>
  <c r="G135" i="1"/>
  <c r="G189" i="1"/>
  <c r="G143" i="1"/>
  <c r="G82" i="1"/>
  <c r="G149" i="1"/>
  <c r="G171" i="1"/>
  <c r="G113" i="1"/>
  <c r="G253" i="1"/>
  <c r="G283" i="1"/>
  <c r="G310" i="1" s="1"/>
  <c r="G29" i="5" s="1"/>
  <c r="G115" i="1" l="1"/>
  <c r="G21" i="5" s="1"/>
  <c r="G264" i="1"/>
  <c r="G27" i="5" s="1"/>
  <c r="G237" i="1"/>
  <c r="G25" i="5" s="1"/>
  <c r="B64" i="1"/>
  <c r="G59" i="1"/>
  <c r="G64" i="1" s="1"/>
  <c r="G19" i="5" s="1"/>
  <c r="G57" i="1"/>
  <c r="B25" i="1"/>
  <c r="G24" i="1"/>
  <c r="G23" i="1"/>
  <c r="G22" i="1"/>
  <c r="G25" i="1" l="1"/>
  <c r="G10" i="5" s="1"/>
  <c r="G33" i="1" l="1"/>
  <c r="G17" i="1"/>
  <c r="G10" i="1"/>
  <c r="G11" i="1"/>
  <c r="B56" i="5"/>
  <c r="C58" i="5"/>
  <c r="B58" i="5"/>
  <c r="C56" i="5"/>
  <c r="C54" i="5"/>
  <c r="B54" i="5"/>
  <c r="C52" i="5"/>
  <c r="B52" i="5"/>
  <c r="C50" i="5"/>
  <c r="B50" i="5"/>
  <c r="B48" i="5"/>
  <c r="A48" i="5"/>
  <c r="C46" i="5"/>
  <c r="G17" i="5" l="1"/>
  <c r="G32" i="5" s="1"/>
  <c r="C8" i="5"/>
  <c r="B8" i="5"/>
  <c r="G367" i="1"/>
  <c r="G366" i="1"/>
  <c r="G363" i="1"/>
  <c r="G346" i="1"/>
  <c r="G345" i="1"/>
  <c r="G341" i="1"/>
  <c r="G340" i="1"/>
  <c r="G339" i="1"/>
  <c r="G338" i="1"/>
  <c r="G333" i="1"/>
  <c r="G126" i="1"/>
  <c r="G342" i="1"/>
  <c r="G331" i="1"/>
  <c r="G330" i="1"/>
  <c r="G329" i="1"/>
  <c r="G325" i="1"/>
  <c r="G320" i="1"/>
  <c r="G319" i="1"/>
  <c r="B115" i="1"/>
  <c r="G65" i="1"/>
  <c r="G375" i="1" l="1"/>
  <c r="G364" i="1"/>
  <c r="G327" i="1"/>
  <c r="G343" i="1"/>
  <c r="B19" i="1"/>
  <c r="G18" i="1"/>
  <c r="G16" i="1"/>
  <c r="G12" i="1"/>
  <c r="G377" i="1" l="1"/>
  <c r="G36" i="5" s="1"/>
  <c r="G39" i="5" s="1"/>
  <c r="G19" i="1"/>
  <c r="G8" i="5" s="1"/>
  <c r="G379" i="1" l="1"/>
  <c r="G403" i="1"/>
  <c r="C61" i="5" l="1"/>
  <c r="G13" i="1" l="1"/>
  <c r="G27" i="1" s="1"/>
  <c r="G31" i="1"/>
  <c r="G312" i="1" s="1"/>
  <c r="B423" i="1" l="1"/>
  <c r="G421" i="1"/>
  <c r="G423" i="1" s="1"/>
  <c r="G56" i="5" s="1"/>
  <c r="G418" i="1"/>
  <c r="B411" i="1" l="1"/>
  <c r="G409" i="1"/>
  <c r="G411" i="1" s="1"/>
  <c r="G52" i="5" s="1"/>
  <c r="G401" i="1"/>
  <c r="G399" i="1"/>
  <c r="B56" i="1"/>
  <c r="G405" i="1" l="1"/>
  <c r="G50" i="5" s="1"/>
  <c r="G6" i="5" l="1"/>
  <c r="G13" i="5" s="1"/>
  <c r="A4" i="5" l="1"/>
  <c r="C6" i="5" l="1"/>
  <c r="B13" i="1" l="1"/>
  <c r="B6" i="5" l="1"/>
  <c r="B429" i="1" l="1"/>
  <c r="G427" i="1"/>
  <c r="G429" i="1" s="1"/>
  <c r="G58" i="5" s="1"/>
  <c r="G424" i="1"/>
  <c r="B417" i="1"/>
  <c r="G415" i="1"/>
  <c r="G417" i="1" s="1"/>
  <c r="G54" i="5" s="1"/>
  <c r="C431" i="1"/>
  <c r="G412" i="1"/>
  <c r="B405" i="1"/>
  <c r="C39" i="5"/>
  <c r="C27" i="1"/>
  <c r="G431" i="1" l="1"/>
  <c r="G61" i="5"/>
  <c r="G64" i="5" l="1"/>
  <c r="G66" i="5" s="1"/>
  <c r="G68" i="5" s="1"/>
  <c r="B4" i="5"/>
  <c r="C13" i="5" s="1"/>
</calcChain>
</file>

<file path=xl/sharedStrings.xml><?xml version="1.0" encoding="utf-8"?>
<sst xmlns="http://schemas.openxmlformats.org/spreadsheetml/2006/main" count="619" uniqueCount="305">
  <si>
    <t>DESIGNATION</t>
  </si>
  <si>
    <t>U</t>
  </si>
  <si>
    <t>TOTAL ……………………………………….</t>
  </si>
  <si>
    <t>Quantité proposée</t>
  </si>
  <si>
    <t>Quantité entreprise</t>
  </si>
  <si>
    <t>Prix unitaire(€)</t>
  </si>
  <si>
    <t>Prix total HT(€)</t>
  </si>
  <si>
    <t>T.V.A. 20 %</t>
  </si>
  <si>
    <t>Po.</t>
  </si>
  <si>
    <t xml:space="preserve">1. </t>
  </si>
  <si>
    <t xml:space="preserve">1.1. </t>
  </si>
  <si>
    <t>TOTAL</t>
  </si>
  <si>
    <t xml:space="preserve">1.2. </t>
  </si>
  <si>
    <t xml:space="preserve">2. </t>
  </si>
  <si>
    <t xml:space="preserve">2.1. </t>
  </si>
  <si>
    <t>Réseaux</t>
  </si>
  <si>
    <t xml:space="preserve">3.1. </t>
  </si>
  <si>
    <t xml:space="preserve">3.2. </t>
  </si>
  <si>
    <t>DIVERS</t>
  </si>
  <si>
    <t>4.</t>
  </si>
  <si>
    <t>Mise en service – Essais</t>
  </si>
  <si>
    <t>Signalétique - Etiquetage</t>
  </si>
  <si>
    <t>ml</t>
  </si>
  <si>
    <t>Ens</t>
  </si>
  <si>
    <t>Ø125mm</t>
  </si>
  <si>
    <t>Ø160mm</t>
  </si>
  <si>
    <t>Signalétique et étiquetage des équipements installés</t>
  </si>
  <si>
    <t>TOTAL H.T. €</t>
  </si>
  <si>
    <t>TOTAL T.T.C €.</t>
  </si>
  <si>
    <t>Plans EXE / PAC / DOE / DIUO</t>
  </si>
  <si>
    <t xml:space="preserve">4.2. </t>
  </si>
  <si>
    <t>Sous Total Réseaux</t>
  </si>
  <si>
    <t>Electricité</t>
  </si>
  <si>
    <t>Raccodement des équipements du présent lot depuis les attentes laissées à proximité par le lot électricité</t>
  </si>
  <si>
    <t>Module de régulation MODULO MR de chez ALDES</t>
  </si>
  <si>
    <t>Ventilation</t>
  </si>
  <si>
    <t>Tube Multicouche</t>
  </si>
  <si>
    <t>Manchon élastomère ép.25mm ARMACELL type SH</t>
  </si>
  <si>
    <t>Eau chaude Sanitaire</t>
  </si>
  <si>
    <t>Organes de sécurité et accessoires</t>
  </si>
  <si>
    <t>WC</t>
  </si>
  <si>
    <t xml:space="preserve">3.1.1 </t>
  </si>
  <si>
    <t>Plomberie Sanitaire - Assainissement</t>
  </si>
  <si>
    <t>h</t>
  </si>
  <si>
    <t>CONSIGNATION ET DEPOSE</t>
  </si>
  <si>
    <t xml:space="preserve">2.2. </t>
  </si>
  <si>
    <t>Sous Total Aérotherme électrique</t>
  </si>
  <si>
    <t xml:space="preserve">2.3. </t>
  </si>
  <si>
    <t>Ventilateur</t>
  </si>
  <si>
    <t>Entrée d’air</t>
  </si>
  <si>
    <t>Sous Total Entrée d’air</t>
  </si>
  <si>
    <t xml:space="preserve">2.4. </t>
  </si>
  <si>
    <t>Chauffage</t>
  </si>
  <si>
    <t xml:space="preserve">3.1.4 </t>
  </si>
  <si>
    <t xml:space="preserve">3.2.1 </t>
  </si>
  <si>
    <t xml:space="preserve">3.2.2 </t>
  </si>
  <si>
    <t>Formation des utilisateurs</t>
  </si>
  <si>
    <t xml:space="preserve">3. </t>
  </si>
  <si>
    <t>Maître d’ouvrage :</t>
  </si>
  <si>
    <t>Architecte :</t>
  </si>
  <si>
    <t>Bureau d’études Fluides :</t>
  </si>
  <si>
    <t>ENEBAT</t>
  </si>
  <si>
    <t>11 rue Lieutenant Bidaux
90700 CHATENOIS LES FORGES</t>
  </si>
  <si>
    <t>DOSSIER DE CONSULTATION DES ENTREPRISES</t>
  </si>
  <si>
    <t>DECOMPOSITION DU PRIX GLOBAL ET FORFAITAIRE</t>
  </si>
  <si>
    <t>DCE</t>
  </si>
  <si>
    <t>5.</t>
  </si>
  <si>
    <t>Commune de CROSEY LE GRAND</t>
  </si>
  <si>
    <t xml:space="preserve">1 Rue de Bataillot
</t>
  </si>
  <si>
    <t>25340 Crosey-le-Grand</t>
  </si>
  <si>
    <t>Rénovation énergétique et Aménagement intérieur d’un bâtiment communal</t>
  </si>
  <si>
    <t xml:space="preserve">1 Rue de Bataillot
25340 Crosey-le-Grand </t>
  </si>
  <si>
    <t xml:space="preserve">Duffing Stephanie </t>
  </si>
  <si>
    <t>2A Rue Portes des Noyes
25340 Pays-de-Clerval</t>
  </si>
  <si>
    <t>Lot n°10 CHAUFFAGE - VENTILATION –
PLOMBERIE SANITAIRE</t>
  </si>
  <si>
    <t xml:space="preserve">Dépose et évacuation : 
• Cuves fuel ; 
• Chaudières ;
• Circulateurs et équipements de la chaufferie.
• Réseaux de distribution ;
• Radiateurs. </t>
  </si>
  <si>
    <t>Dépose et évacuation : 
• Les ventilateurs ;
• Les bouches d’extraction ;
• Les réseaux ;
• Les accessoires et les supportages associés.</t>
  </si>
  <si>
    <t xml:space="preserve">1.3. </t>
  </si>
  <si>
    <t>Plomberie</t>
  </si>
  <si>
    <t>Dépose et évacuation : 
• Les appareils sanitaires ;
• Les réseaux eau froide et eau chaude sanitaire ;
• Les ballons électriques ;
• Les évacuations eaux usées – eaux vannes.</t>
  </si>
  <si>
    <t>CHAUFFAGE</t>
  </si>
  <si>
    <t>Chauffage provisoire</t>
  </si>
  <si>
    <t>Local technique PAC</t>
  </si>
  <si>
    <t>(-) DN50</t>
  </si>
  <si>
    <t>2.3.1</t>
  </si>
  <si>
    <t>Tube en inox</t>
  </si>
  <si>
    <t>Tube en inox à sertir y compris accessoires et supportage :</t>
  </si>
  <si>
    <t>(-) DN65</t>
  </si>
  <si>
    <t>Sous Total Tube en inox</t>
  </si>
  <si>
    <t>2.3.2</t>
  </si>
  <si>
    <t>Calorifuge</t>
  </si>
  <si>
    <t>Sous Total Calorifuge</t>
  </si>
  <si>
    <t>2.3.3</t>
  </si>
  <si>
    <t>Circulateur</t>
  </si>
  <si>
    <t>Sous Total Circulateur</t>
  </si>
  <si>
    <t>2.3.4</t>
  </si>
  <si>
    <t xml:space="preserve">Panoplie circuit glycolé </t>
  </si>
  <si>
    <t xml:space="preserve">Sous Total Panoplie circuit glycolé </t>
  </si>
  <si>
    <t>Robinetterie</t>
  </si>
  <si>
    <t>Vanne d’isolement</t>
  </si>
  <si>
    <t>(-) DN20</t>
  </si>
  <si>
    <t>Vanne d'équilibrage</t>
  </si>
  <si>
    <t>Clapets anti-retour</t>
  </si>
  <si>
    <t>Filtre</t>
  </si>
  <si>
    <t>Thermomètre</t>
  </si>
  <si>
    <t>Manomomètre</t>
  </si>
  <si>
    <t>Purgeur automatique</t>
  </si>
  <si>
    <t>Soupape de sécurité</t>
  </si>
  <si>
    <t>Sous Total Robinetterie</t>
  </si>
  <si>
    <t>2.3.5</t>
  </si>
  <si>
    <t>Alimentation depuis les sondes géothermiques</t>
  </si>
  <si>
    <t xml:space="preserve">Production de chaleur </t>
  </si>
  <si>
    <t>Sonde extérieure et support</t>
  </si>
  <si>
    <t>Régulation, câblage et supportage</t>
  </si>
  <si>
    <t>Pompe à chaleur type FLEXOTHERM VWF 197/4 de chez VAILLANT y compris régulateur, carte auxiliaire de régulation, circulateur (réseau primaire),  plots anti-vibratiles, résistance électrique intégrée 9kW</t>
  </si>
  <si>
    <t xml:space="preserve">Réseau primaire </t>
  </si>
  <si>
    <t xml:space="preserve">Ballon tampon </t>
  </si>
  <si>
    <t xml:space="preserve">Sous Total Ballon tampon   </t>
  </si>
  <si>
    <t>Ballon ECS</t>
  </si>
  <si>
    <t xml:space="preserve">Sous Total Ballon ECS </t>
  </si>
  <si>
    <t>Filtre clarificateur</t>
  </si>
  <si>
    <t>Filtre clarificateur type GL33 - clarificateur autonome V2 en inox 304L de marque GULDAGIL y compris accessoires (circulateur, manomètre, purgeur, vannes)</t>
  </si>
  <si>
    <t>Sous Total Filtre clarificateur</t>
  </si>
  <si>
    <t>Remplissage en eau</t>
  </si>
  <si>
    <t>Vanne d’isolement ¼ tour à boisseau sphérique, NF ACS, DN20</t>
  </si>
  <si>
    <t>Filtre à robinet de rinçage, SOCLA type Y22P, DN20</t>
  </si>
  <si>
    <t>Disconnecteur à zone de pression réduite contrôlable, DANFOSS type BA2760, DN20.</t>
  </si>
  <si>
    <t>Compteur volumétrique divisionnaire, DN20.</t>
  </si>
  <si>
    <t>Sous Total Remplissage en eau</t>
  </si>
  <si>
    <t>Régulation - Electricité</t>
  </si>
  <si>
    <t>Armoire électrique avec voyants LEDS y compris protections, alimentations et supportage</t>
  </si>
  <si>
    <t>Sous Total Régulation - Electricité</t>
  </si>
  <si>
    <t>Réseau secondaire</t>
  </si>
  <si>
    <t>Tube multicouche y compris accessoires et supportage :</t>
  </si>
  <si>
    <t>Sous Total Tube multicouche</t>
  </si>
  <si>
    <t>Emission</t>
  </si>
  <si>
    <t xml:space="preserve">2.5. </t>
  </si>
  <si>
    <t>2.5.1</t>
  </si>
  <si>
    <t xml:space="preserve">Tube en acier noir </t>
  </si>
  <si>
    <t>Tube en acier noir y compris accessoires et supportage :</t>
  </si>
  <si>
    <t>Calorifuge en coquille de fibres minérales multidirectionnelles, Lambda ≤ 0.040 W/m.K, ép.50 mm. Finition par feuille de PVC M1</t>
  </si>
  <si>
    <t>2.5.2</t>
  </si>
  <si>
    <t>2.5.3</t>
  </si>
  <si>
    <t>Ballon tampon 300L type TAMPAC de chez CHAROT y compris accessoires et jaquette isolante</t>
  </si>
  <si>
    <t>Ballon ECS 300L type JUMBO de chez CHAROT y compris accessoires (résistance electrique 3kW) et jaquette isolante</t>
  </si>
  <si>
    <t>2.5.4</t>
  </si>
  <si>
    <t>2.5.5</t>
  </si>
  <si>
    <t>2.5.6</t>
  </si>
  <si>
    <t>2.5.7</t>
  </si>
  <si>
    <t>2.5.8</t>
  </si>
  <si>
    <t>Vanne 3 voies</t>
  </si>
  <si>
    <t>Compteur d’énergie</t>
  </si>
  <si>
    <t xml:space="preserve">Vase d’expansion </t>
  </si>
  <si>
    <t>2.5.9</t>
  </si>
  <si>
    <t>Délesteur</t>
  </si>
  <si>
    <t xml:space="preserve">2.6.  </t>
  </si>
  <si>
    <t>Tube en acier electrozingué</t>
  </si>
  <si>
    <t xml:space="preserve">2.6.1 </t>
  </si>
  <si>
    <t>(-) DN25</t>
  </si>
  <si>
    <t>Manchon élastomère, ARMACELL type SH,  Lambda ≤ 0.036 W/m.K, ép.50 mm.</t>
  </si>
  <si>
    <t>Vanne d'isolement</t>
  </si>
  <si>
    <t>Vanne deux voies auto-équilibrante avec servomoteur 0-10V</t>
  </si>
  <si>
    <t>Vanne thermostatique, OVENTROP Série AV9 (à pré réglage).</t>
  </si>
  <si>
    <t>Robinet thermostatique, OVENTROP type UNI LH (certifié Vt 0.4).</t>
  </si>
  <si>
    <t>Coude de réglage, OVENTROP type Combi 3 (à pré réglage, fermeture, remplissage et vidange).</t>
  </si>
  <si>
    <t>Purgeur d’air manuel à clef carré</t>
  </si>
  <si>
    <t>COMPRIS DANS CTA</t>
  </si>
  <si>
    <t>2.6.2</t>
  </si>
  <si>
    <t xml:space="preserve">2.7.  </t>
  </si>
  <si>
    <t xml:space="preserve">2.7.1 </t>
  </si>
  <si>
    <t>Radiateurs</t>
  </si>
  <si>
    <t>Ventilo-convecteurs</t>
  </si>
  <si>
    <t xml:space="preserve">2.7.2 </t>
  </si>
  <si>
    <t>Ventilo-convecteur, de marque SYSTEM AIR type VH 07 y compris accessoires (plénums de soufflage et reprise, moteur EC, filtre, batterie)</t>
  </si>
  <si>
    <t>Automate de régulation</t>
  </si>
  <si>
    <t>Sous Total Radiateurs</t>
  </si>
  <si>
    <t>Sous Total Ventilo-convecteurs</t>
  </si>
  <si>
    <t>Gaine en acier galvanisé</t>
  </si>
  <si>
    <t>Ø200mm</t>
  </si>
  <si>
    <t>mL</t>
  </si>
  <si>
    <t>Thermostat avec écran digital et programmation hebdomadaire</t>
  </si>
  <si>
    <t xml:space="preserve">2.7.3 </t>
  </si>
  <si>
    <t>Sous Total Batterie CTA</t>
  </si>
  <si>
    <t>Batterie CTA</t>
  </si>
  <si>
    <t>VENTILATION</t>
  </si>
  <si>
    <t>Centrale de traitement d’air double flux</t>
  </si>
  <si>
    <t>Double flux</t>
  </si>
  <si>
    <t xml:space="preserve">3.1.2 </t>
  </si>
  <si>
    <t>Jeux de filtre de rechange</t>
  </si>
  <si>
    <t>Centrale double flux à récupération d’énergie type SR35-R-HWH M0 de chez SYSTEMAIR y compris accessoires (batterie, filtres, manchette)</t>
  </si>
  <si>
    <t>Commande déportée dans bureau du maire</t>
  </si>
  <si>
    <t xml:space="preserve">Gaine en acier galvanisé circulaire - classe d’étanchéité B. </t>
  </si>
  <si>
    <t>Chapeau pare-pluie type CT PEINT Ø450 mm de chez VIM</t>
  </si>
  <si>
    <t>Ø400mm</t>
  </si>
  <si>
    <t>Ø315mm</t>
  </si>
  <si>
    <t>Ø250mm</t>
  </si>
  <si>
    <t xml:space="preserve">3.1.3 </t>
  </si>
  <si>
    <t>Terminaux</t>
  </si>
  <si>
    <t>Sous Total Terminaux</t>
  </si>
  <si>
    <t>Bouche type SR135 de chez ALDES y compris manchon tôle à grille pour dalle faux-plafond - RAL 9003</t>
  </si>
  <si>
    <t>Ø125mm (120m3/h)</t>
  </si>
  <si>
    <t>Ø160mm (180m3/h)</t>
  </si>
  <si>
    <t xml:space="preserve"> </t>
  </si>
  <si>
    <t>Sonde CO2 y compris câblage</t>
  </si>
  <si>
    <t>Modulation de débit</t>
  </si>
  <si>
    <t>Sous Total Modulation de débit</t>
  </si>
  <si>
    <t>Grille XARTO Q4 de chez TROX y compris plénum acoustique - RAL à définir</t>
  </si>
  <si>
    <t>Logements</t>
  </si>
  <si>
    <t>Conduit spiralé, en acier galvanisé, compris raccords, supportage et consommables divers</t>
  </si>
  <si>
    <t>Gaine souple insonorisé M0, compris raccords, supportage et consommables divers</t>
  </si>
  <si>
    <t>Chapeau pare pluie Ø160mm, compris toutes sujétions de mise en œuvre</t>
  </si>
  <si>
    <t>Raccordement électrique, sur attente protégée à proximité</t>
  </si>
  <si>
    <t>Sous Total Ventilateur</t>
  </si>
  <si>
    <t xml:space="preserve">3.2.3 </t>
  </si>
  <si>
    <t xml:space="preserve">3.2.4 </t>
  </si>
  <si>
    <t>PLOMBERIE SANITAIRE - ASSAINISSEMENT</t>
  </si>
  <si>
    <t xml:space="preserve">4.1. </t>
  </si>
  <si>
    <t xml:space="preserve">4.1.1 </t>
  </si>
  <si>
    <t>DN 20 - Ø25x2,5</t>
  </si>
  <si>
    <t>DN 15 - Ø20x2,25</t>
  </si>
  <si>
    <t>Sous Total Tube Multicouche</t>
  </si>
  <si>
    <t>4.1.3</t>
  </si>
  <si>
    <t>4.1.4</t>
  </si>
  <si>
    <t>Pompe de bouclage ECS</t>
  </si>
  <si>
    <t>Sous Total Pompe de bouclage ECS</t>
  </si>
  <si>
    <t>Pompe de bouclage ECS  de marque WILO - Yonos MAXO-Z 25/0,5-10 y compris accessoires (écran, variateur, manchons anti-vibratoires)</t>
  </si>
  <si>
    <t xml:space="preserve">4.1.2 </t>
  </si>
  <si>
    <t>Sous-compteur</t>
  </si>
  <si>
    <t>Clapet anti-pollution EA ;</t>
  </si>
  <si>
    <t>Vanne d’arrêt ¼ tour à boisseau sphérique, NF ACS ;</t>
  </si>
  <si>
    <t>Sous Total Panoplie logement</t>
  </si>
  <si>
    <t>5.1.</t>
  </si>
  <si>
    <t xml:space="preserve">5.2. </t>
  </si>
  <si>
    <t xml:space="preserve">5.3. </t>
  </si>
  <si>
    <t xml:space="preserve">5.4. </t>
  </si>
  <si>
    <t>5.5</t>
  </si>
  <si>
    <t>Arrosage</t>
  </si>
  <si>
    <t>Pompe immergée dans la cuve de récupération des eaux pluviales – Modèle Extract FIRST SE 303 de marque WILO y compris flexible et crépine ;</t>
  </si>
  <si>
    <t>Robinet de puisage y compris support au droit de la cuve pour arroser les espaces verts</t>
  </si>
  <si>
    <t>Cuisine</t>
  </si>
  <si>
    <t>SDB</t>
  </si>
  <si>
    <t>Bouche d'extraction hygroréglable de marque ALDES y compris manchette de fixation et découpe faux-plafond</t>
  </si>
  <si>
    <t>Compteur d’énergie  + Intégrateur spécial forage - DN75</t>
  </si>
  <si>
    <t>Purgeur de grande capacité
Soupape différentielle
Manomètre
Vase d’expansion
Panoplie d’injection du glycol</t>
  </si>
  <si>
    <t>VB - Grille 200x200mm type GMAC 80 - VIM y compris accessoires et peinture</t>
  </si>
  <si>
    <t>VH - Grille 200x200mm type GMAC 80 - VIM y compris accessoires et peinture</t>
  </si>
  <si>
    <t>Circulateur sondes géothermiques</t>
  </si>
  <si>
    <t>Intégré dans PAC</t>
  </si>
  <si>
    <t>(-) DN40</t>
  </si>
  <si>
    <r>
      <t xml:space="preserve">Circulateur </t>
    </r>
    <r>
      <rPr>
        <u/>
        <sz val="9"/>
        <rFont val="Times New Roman"/>
        <family val="1"/>
      </rPr>
      <t>Radiateurs Mairie</t>
    </r>
    <r>
      <rPr>
        <sz val="9"/>
        <rFont val="Times New Roman"/>
        <family val="1"/>
      </rPr>
      <t xml:space="preserve"> de marque WILO - Stratos PICO 25/0,5-8 y compris accessoires (écran, variateur, manchons anti-vibratoires)</t>
    </r>
  </si>
  <si>
    <r>
      <t xml:space="preserve">Circulateur </t>
    </r>
    <r>
      <rPr>
        <u/>
        <sz val="9"/>
        <rFont val="Times New Roman"/>
        <family val="1"/>
      </rPr>
      <t>Ventilo-convecteurs Salle polyvalente</t>
    </r>
    <r>
      <rPr>
        <sz val="9"/>
        <rFont val="Times New Roman"/>
        <family val="1"/>
      </rPr>
      <t xml:space="preserve"> de marque WILO - Stratos PICO 25/0,5-8 y compris accessoires (écran, variateur, manchons anti-vibratoires)</t>
    </r>
  </si>
  <si>
    <r>
      <t xml:space="preserve">Circulateur </t>
    </r>
    <r>
      <rPr>
        <u/>
        <sz val="9"/>
        <rFont val="Times New Roman"/>
        <family val="1"/>
      </rPr>
      <t>Batterie eau chaude CTA DF</t>
    </r>
    <r>
      <rPr>
        <sz val="9"/>
        <rFont val="Times New Roman"/>
        <family val="1"/>
      </rPr>
      <t xml:space="preserve"> de marque WILO - Stratos PICO 25/0,5-8 y compris accessoires (écran, variateur, manchons anti-vibratoires)</t>
    </r>
  </si>
  <si>
    <r>
      <t xml:space="preserve">Circulateur </t>
    </r>
    <r>
      <rPr>
        <u/>
        <sz val="9"/>
        <rFont val="Times New Roman"/>
        <family val="1"/>
      </rPr>
      <t>Radiateurs Logement RDC</t>
    </r>
    <r>
      <rPr>
        <sz val="9"/>
        <rFont val="Times New Roman"/>
        <family val="1"/>
      </rPr>
      <t xml:space="preserve"> de marque WILO - Stratos PICO 25/0,5-8 y compris accessoires (écran, variateur, manchons anti-vibratoires)</t>
    </r>
  </si>
  <si>
    <r>
      <t xml:space="preserve">Circulateur </t>
    </r>
    <r>
      <rPr>
        <u/>
        <sz val="9"/>
        <rFont val="Times New Roman"/>
        <family val="1"/>
      </rPr>
      <t>Radiateurs Logement R+1</t>
    </r>
    <r>
      <rPr>
        <sz val="9"/>
        <rFont val="Times New Roman"/>
        <family val="1"/>
      </rPr>
      <t xml:space="preserve"> de marque WILO - Stratos PICO 25/0,5-8 y compris accessoires (écran, variateur, manchons anti-vibratoires)</t>
    </r>
  </si>
  <si>
    <t>(-) DN15</t>
  </si>
  <si>
    <t>Pressostat manque d’eau y compris report défaut voyant sur armoire élec</t>
  </si>
  <si>
    <t>Logement RDC</t>
  </si>
  <si>
    <t>Logement R+1</t>
  </si>
  <si>
    <t>Radiateurs Mairie</t>
  </si>
  <si>
    <t>Ventilo-convecteur salle polyvalente</t>
  </si>
  <si>
    <t>Batterie CTA DF</t>
  </si>
  <si>
    <t>T33 - Ht. 700 - Lg. 1400 - Pr. 160 - 1816W</t>
  </si>
  <si>
    <t>T33 - Ht. 700 - Lg. 1600 - Pr. 160 - 2075W</t>
  </si>
  <si>
    <t>T22 - Ht. 700 - Lg. 1600 - Pr. 102 - 1466W</t>
  </si>
  <si>
    <t>T22 - Ht. 2000 - Lg. 700 - Pr. 102 - 1407W</t>
  </si>
  <si>
    <t xml:space="preserve">Radiateur à eau chaude, de marque HENRAD type ALTO LINE fixé aux parois par console murale : </t>
  </si>
  <si>
    <t xml:space="preserve">Radiateur à eau chaude, de marque HENRAD type COMPACT LINE fixé aux parois par console murale : </t>
  </si>
  <si>
    <t>T22 - Ht. 700 - Lg. 1400 - Pr. 102 - 1283W</t>
  </si>
  <si>
    <t>T22 - Ht. 700 - Lg. 1200 - Pr. 102 - 1099W</t>
  </si>
  <si>
    <t>T22 - Ht. 700 - Lg. 800 - Pr. 102 - 733W</t>
  </si>
  <si>
    <t xml:space="preserve">Séche-serviette de marque HENRAD type OCEANUS fixé aux parois par console murale : </t>
  </si>
  <si>
    <t>Ht. 1993 - Lg. 585 - Pr. 102 - 564W</t>
  </si>
  <si>
    <t>(-) Ø250mm</t>
  </si>
  <si>
    <t>Ø200mm (180m3/h)</t>
  </si>
  <si>
    <t xml:space="preserve">Registre motorisé type OPTIMA-LV-RI de marque SYSTEM AIR </t>
  </si>
  <si>
    <t>Fourniture de kit entrée d'air hygroréglable, ALDES type EH 5/45</t>
  </si>
  <si>
    <t>Groupe d'extraction, ALDES type EASYVEC C4 ULTIMATE 400 y compris supportage</t>
  </si>
  <si>
    <t>Purgeur d'air</t>
  </si>
  <si>
    <t>Robinet de prélèvement</t>
  </si>
  <si>
    <t>Clapet anti-retour</t>
  </si>
  <si>
    <t>MAIRIE - SALLE POLYVALENTE</t>
  </si>
  <si>
    <t>LOGEMENTS</t>
  </si>
  <si>
    <t>DPGF MAIRIE - SALLE POLYVALENTE</t>
  </si>
  <si>
    <t>DPGF LOGEMENTS</t>
  </si>
  <si>
    <t>Grille X-GRILLE MODULAR de chez TROX y compris plénum acoustique - RAL à définir - 1225x225mm</t>
  </si>
  <si>
    <t>Ø355mm</t>
  </si>
  <si>
    <t>Piège à son circulaire à baffles Ø400 mm type LDR 50-40 de marque SYSTEM AIR – Profondeur 950mm</t>
  </si>
  <si>
    <t>Calorifuge - Classe 4</t>
  </si>
  <si>
    <t>Calorifuge en coquille polystyrène extrudé, Lambda ≤ 0.040 W/m.K, ép.50 mm. Finition par feuille de PVC M1  - Classe 4</t>
  </si>
  <si>
    <t>Calorifuge  - Classe 4</t>
  </si>
  <si>
    <t xml:space="preserve">Calorifuge – Classe 4 </t>
  </si>
  <si>
    <t>Février 2025</t>
  </si>
  <si>
    <t>Ballon ECS 100L pour le logement y compris raccordement hydraulique</t>
  </si>
  <si>
    <t>Logement</t>
  </si>
  <si>
    <t>2.1.1</t>
  </si>
  <si>
    <t>Tableautin y compris raccordements sur le tableau existant du logement</t>
  </si>
  <si>
    <t>Canalisations radiateurs, compris goulotte ou moulure</t>
  </si>
  <si>
    <t>Canalisations ballon ECS, compris goulotte ou moulure</t>
  </si>
  <si>
    <t>Dépose en fin de travaux</t>
  </si>
  <si>
    <t>Radiateur</t>
  </si>
  <si>
    <t>Sous Total Logement</t>
  </si>
  <si>
    <t>2.1.2</t>
  </si>
  <si>
    <t>Tableautin y compris raccordements sur le comptage provisoire de chantier</t>
  </si>
  <si>
    <t>Mairie</t>
  </si>
  <si>
    <t>Sous Total Mairie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</si>
</sst>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_€"/>
    <numFmt numFmtId="165" formatCode="_-* #,##0.00\ _F_-;\-* #,##0.00\ _F_-;_-* &quot;-&quot;??\ _F_-;_-@_-"/>
  </numFmts>
  <fonts count="24" x14ac:knownFonts="1">
    <font>
      <sz val="10"/>
      <name val="Arial"/>
    </font>
    <font>
      <b/>
      <sz val="9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9"/>
      <color theme="9" tint="-0.249977111117893"/>
      <name val="Times New Roman"/>
      <family val="1"/>
    </font>
    <font>
      <i/>
      <sz val="9"/>
      <name val="Times New Roman"/>
      <family val="1"/>
    </font>
    <font>
      <u/>
      <sz val="9"/>
      <name val="Times New Roman"/>
      <family val="1"/>
    </font>
    <font>
      <b/>
      <u/>
      <sz val="13"/>
      <name val="Times New Roman"/>
      <family val="1"/>
    </font>
    <font>
      <b/>
      <sz val="22"/>
      <name val="Times New Roman"/>
      <family val="1"/>
    </font>
    <font>
      <sz val="16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4"/>
      <name val="Times New Roman"/>
      <family val="1"/>
    </font>
    <font>
      <u/>
      <sz val="10"/>
      <name val="Times New Roman"/>
      <family val="1"/>
    </font>
    <font>
      <u/>
      <sz val="10"/>
      <color theme="10"/>
      <name val="Arial"/>
      <family val="2"/>
    </font>
    <font>
      <u/>
      <sz val="10"/>
      <color theme="10"/>
      <name val="Times New Roman"/>
      <family val="1"/>
    </font>
    <font>
      <sz val="26"/>
      <name val="Times New Roman"/>
      <family val="1"/>
    </font>
    <font>
      <b/>
      <sz val="20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165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" fillId="0" borderId="2" applyNumberFormat="0">
      <alignment vertical="top" wrapText="1"/>
    </xf>
    <xf numFmtId="44" fontId="9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</cellStyleXfs>
  <cellXfs count="198">
    <xf numFmtId="0" fontId="0" fillId="0" borderId="0" xfId="0"/>
    <xf numFmtId="0" fontId="2" fillId="0" borderId="2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  <protection locked="0"/>
    </xf>
    <xf numFmtId="164" fontId="2" fillId="0" borderId="2" xfId="0" applyNumberFormat="1" applyFont="1" applyBorder="1" applyAlignment="1" applyProtection="1">
      <alignment horizontal="right"/>
      <protection locked="0"/>
    </xf>
    <xf numFmtId="164" fontId="2" fillId="0" borderId="2" xfId="0" applyNumberFormat="1" applyFont="1" applyBorder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 wrapText="1"/>
    </xf>
    <xf numFmtId="0" fontId="4" fillId="0" borderId="5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wrapText="1"/>
    </xf>
    <xf numFmtId="0" fontId="4" fillId="0" borderId="5" xfId="0" applyFont="1" applyBorder="1" applyAlignment="1" applyProtection="1">
      <alignment horizontal="center" wrapText="1"/>
      <protection locked="0"/>
    </xf>
    <xf numFmtId="164" fontId="4" fillId="0" borderId="5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164" fontId="2" fillId="0" borderId="1" xfId="0" applyNumberFormat="1" applyFont="1" applyBorder="1" applyAlignment="1" applyProtection="1">
      <alignment horizontal="right"/>
      <protection locked="0"/>
    </xf>
    <xf numFmtId="164" fontId="2" fillId="0" borderId="1" xfId="0" applyNumberFormat="1" applyFont="1" applyBorder="1" applyProtection="1">
      <protection locked="0"/>
    </xf>
    <xf numFmtId="164" fontId="2" fillId="0" borderId="2" xfId="0" applyNumberFormat="1" applyFont="1" applyBorder="1" applyAlignment="1" applyProtection="1">
      <alignment horizontal="center"/>
      <protection locked="0"/>
    </xf>
    <xf numFmtId="164" fontId="4" fillId="0" borderId="0" xfId="0" applyNumberFormat="1" applyFont="1" applyProtection="1">
      <protection locked="0"/>
    </xf>
    <xf numFmtId="0" fontId="4" fillId="0" borderId="0" xfId="0" applyFont="1" applyBorder="1" applyProtection="1"/>
    <xf numFmtId="0" fontId="2" fillId="0" borderId="2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wrapText="1"/>
    </xf>
    <xf numFmtId="0" fontId="2" fillId="0" borderId="11" xfId="0" applyFont="1" applyBorder="1" applyAlignment="1" applyProtection="1">
      <alignment wrapText="1"/>
    </xf>
    <xf numFmtId="0" fontId="2" fillId="0" borderId="12" xfId="0" applyFont="1" applyBorder="1" applyAlignment="1" applyProtection="1">
      <alignment wrapText="1"/>
    </xf>
    <xf numFmtId="0" fontId="7" fillId="0" borderId="12" xfId="0" applyFont="1" applyBorder="1" applyAlignment="1" applyProtection="1"/>
    <xf numFmtId="0" fontId="1" fillId="0" borderId="12" xfId="0" applyFont="1" applyBorder="1" applyAlignment="1" applyProtection="1">
      <alignment wrapText="1"/>
    </xf>
    <xf numFmtId="0" fontId="2" fillId="0" borderId="14" xfId="0" applyFont="1" applyBorder="1" applyAlignment="1" applyProtection="1">
      <alignment wrapText="1"/>
    </xf>
    <xf numFmtId="0" fontId="4" fillId="0" borderId="3" xfId="0" applyFont="1" applyBorder="1" applyProtection="1"/>
    <xf numFmtId="0" fontId="4" fillId="0" borderId="9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3" fillId="0" borderId="14" xfId="0" applyFont="1" applyBorder="1" applyAlignment="1" applyProtection="1">
      <alignment wrapText="1"/>
    </xf>
    <xf numFmtId="0" fontId="3" fillId="0" borderId="3" xfId="0" applyFont="1" applyBorder="1" applyAlignment="1" applyProtection="1">
      <alignment horizontal="left"/>
    </xf>
    <xf numFmtId="0" fontId="3" fillId="0" borderId="12" xfId="0" applyFont="1" applyBorder="1" applyAlignment="1" applyProtection="1">
      <alignment wrapText="1"/>
    </xf>
    <xf numFmtId="0" fontId="3" fillId="0" borderId="4" xfId="0" applyFont="1" applyBorder="1" applyAlignment="1" applyProtection="1">
      <alignment horizontal="left"/>
    </xf>
    <xf numFmtId="0" fontId="3" fillId="0" borderId="4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  <protection locked="0"/>
    </xf>
    <xf numFmtId="164" fontId="3" fillId="0" borderId="6" xfId="0" applyNumberFormat="1" applyFont="1" applyBorder="1" applyAlignment="1" applyProtection="1">
      <alignment horizontal="right"/>
      <protection locked="0"/>
    </xf>
    <xf numFmtId="164" fontId="3" fillId="0" borderId="5" xfId="0" applyNumberFormat="1" applyFont="1" applyBorder="1" applyProtection="1">
      <protection locked="0"/>
    </xf>
    <xf numFmtId="0" fontId="3" fillId="0" borderId="0" xfId="0" applyFont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right"/>
    </xf>
    <xf numFmtId="0" fontId="7" fillId="0" borderId="3" xfId="0" applyFont="1" applyBorder="1" applyAlignment="1" applyProtection="1"/>
    <xf numFmtId="0" fontId="3" fillId="0" borderId="13" xfId="0" applyFont="1" applyBorder="1" applyAlignment="1" applyProtection="1">
      <alignment wrapText="1"/>
    </xf>
    <xf numFmtId="0" fontId="1" fillId="0" borderId="3" xfId="0" applyFont="1" applyBorder="1" applyAlignment="1" applyProtection="1">
      <alignment wrapText="1"/>
    </xf>
    <xf numFmtId="0" fontId="2" fillId="0" borderId="2" xfId="0" applyFont="1" applyBorder="1" applyAlignment="1" applyProtection="1">
      <alignment horizontal="center" vertical="center"/>
      <protection locked="0"/>
    </xf>
    <xf numFmtId="164" fontId="2" fillId="0" borderId="2" xfId="0" applyNumberFormat="1" applyFont="1" applyBorder="1" applyAlignment="1" applyProtection="1">
      <alignment horizontal="right" vertical="center"/>
      <protection locked="0"/>
    </xf>
    <xf numFmtId="164" fontId="2" fillId="0" borderId="2" xfId="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vertical="center"/>
      <protection locked="0"/>
    </xf>
    <xf numFmtId="164" fontId="2" fillId="0" borderId="5" xfId="0" applyNumberFormat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</xf>
    <xf numFmtId="0" fontId="4" fillId="0" borderId="11" xfId="0" applyFont="1" applyBorder="1" applyProtection="1"/>
    <xf numFmtId="0" fontId="7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  <protection locked="0"/>
    </xf>
    <xf numFmtId="164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wrapText="1"/>
    </xf>
    <xf numFmtId="164" fontId="2" fillId="0" borderId="6" xfId="0" applyNumberFormat="1" applyFont="1" applyBorder="1" applyProtection="1">
      <protection locked="0"/>
    </xf>
    <xf numFmtId="0" fontId="2" fillId="0" borderId="5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  <protection locked="0"/>
    </xf>
    <xf numFmtId="164" fontId="2" fillId="0" borderId="5" xfId="0" applyNumberFormat="1" applyFont="1" applyBorder="1" applyAlignment="1" applyProtection="1">
      <alignment horizontal="right"/>
      <protection locked="0"/>
    </xf>
    <xf numFmtId="0" fontId="4" fillId="0" borderId="13" xfId="0" applyFont="1" applyBorder="1" applyProtection="1"/>
    <xf numFmtId="0" fontId="7" fillId="0" borderId="8" xfId="0" applyFont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164" fontId="2" fillId="0" borderId="12" xfId="0" applyNumberFormat="1" applyFont="1" applyBorder="1" applyAlignment="1" applyProtection="1">
      <alignment horizontal="right" vertical="center"/>
      <protection locked="0"/>
    </xf>
    <xf numFmtId="0" fontId="4" fillId="0" borderId="10" xfId="0" applyFont="1" applyBorder="1" applyProtection="1"/>
    <xf numFmtId="0" fontId="7" fillId="0" borderId="12" xfId="0" applyFont="1" applyBorder="1" applyAlignment="1" applyProtection="1">
      <alignment wrapText="1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8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  <protection locked="0"/>
    </xf>
    <xf numFmtId="164" fontId="7" fillId="0" borderId="5" xfId="0" applyNumberFormat="1" applyFont="1" applyBorder="1" applyProtection="1">
      <protection locked="0"/>
    </xf>
    <xf numFmtId="164" fontId="7" fillId="0" borderId="5" xfId="0" applyNumberFormat="1" applyFont="1" applyBorder="1" applyAlignment="1" applyProtection="1">
      <alignment vertical="center"/>
      <protection locked="0"/>
    </xf>
    <xf numFmtId="0" fontId="2" fillId="0" borderId="1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/>
    </xf>
    <xf numFmtId="2" fontId="2" fillId="0" borderId="2" xfId="5" applyNumberFormat="1" applyFont="1" applyBorder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2" fillId="0" borderId="3" xfId="0" applyFont="1" applyBorder="1" applyProtection="1"/>
    <xf numFmtId="0" fontId="2" fillId="0" borderId="0" xfId="0" applyFont="1" applyProtection="1"/>
    <xf numFmtId="4" fontId="2" fillId="0" borderId="2" xfId="0" applyNumberFormat="1" applyFont="1" applyBorder="1" applyAlignment="1">
      <alignment horizontal="center" vertical="center"/>
    </xf>
    <xf numFmtId="0" fontId="10" fillId="0" borderId="3" xfId="0" applyFont="1" applyFill="1" applyBorder="1" applyAlignment="1">
      <alignment horizontal="right" vertical="center"/>
    </xf>
    <xf numFmtId="4" fontId="4" fillId="0" borderId="0" xfId="0" applyNumberFormat="1" applyFont="1" applyAlignment="1" applyProtection="1">
      <alignment horizontal="center" vertical="center"/>
    </xf>
    <xf numFmtId="4" fontId="4" fillId="0" borderId="7" xfId="0" applyNumberFormat="1" applyFont="1" applyBorder="1" applyAlignment="1" applyProtection="1">
      <alignment horizontal="center" vertical="center"/>
      <protection locked="0"/>
    </xf>
    <xf numFmtId="4" fontId="4" fillId="0" borderId="0" xfId="0" applyNumberFormat="1" applyFont="1" applyBorder="1" applyAlignment="1" applyProtection="1">
      <alignment horizontal="center" vertical="center"/>
      <protection locked="0"/>
    </xf>
    <xf numFmtId="4" fontId="4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Protection="1"/>
    <xf numFmtId="2" fontId="5" fillId="0" borderId="0" xfId="0" applyNumberFormat="1" applyFont="1" applyBorder="1" applyAlignment="1" applyProtection="1">
      <alignment horizontal="center" vertical="center"/>
    </xf>
    <xf numFmtId="0" fontId="4" fillId="0" borderId="12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5" fillId="0" borderId="3" xfId="0" applyFont="1" applyBorder="1" applyAlignment="1" applyProtection="1">
      <alignment horizontal="center"/>
    </xf>
    <xf numFmtId="0" fontId="2" fillId="0" borderId="12" xfId="0" applyFont="1" applyFill="1" applyBorder="1" applyAlignment="1" applyProtection="1">
      <alignment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10" xfId="1" applyFont="1" applyBorder="1" applyProtection="1"/>
    <xf numFmtId="0" fontId="4" fillId="0" borderId="8" xfId="1" applyFont="1" applyBorder="1" applyProtection="1"/>
    <xf numFmtId="0" fontId="4" fillId="0" borderId="11" xfId="1" applyFont="1" applyBorder="1" applyProtection="1"/>
    <xf numFmtId="0" fontId="4" fillId="0" borderId="0" xfId="1" applyFont="1" applyProtection="1"/>
    <xf numFmtId="0" fontId="4" fillId="0" borderId="3" xfId="1" applyFont="1" applyBorder="1" applyProtection="1"/>
    <xf numFmtId="0" fontId="4" fillId="0" borderId="12" xfId="1" applyFont="1" applyBorder="1" applyProtection="1"/>
    <xf numFmtId="0" fontId="4" fillId="0" borderId="0" xfId="1" applyFont="1" applyBorder="1" applyProtection="1"/>
    <xf numFmtId="0" fontId="16" fillId="0" borderId="0" xfId="1" applyFont="1" applyBorder="1" applyAlignment="1" applyProtection="1">
      <alignment horizontal="center"/>
    </xf>
    <xf numFmtId="0" fontId="19" fillId="0" borderId="10" xfId="1" applyFont="1" applyBorder="1" applyAlignment="1" applyProtection="1"/>
    <xf numFmtId="0" fontId="19" fillId="0" borderId="11" xfId="1" applyFont="1" applyBorder="1" applyAlignment="1" applyProtection="1">
      <alignment horizontal="center"/>
    </xf>
    <xf numFmtId="0" fontId="4" fillId="0" borderId="2" xfId="1" applyFont="1" applyBorder="1" applyProtection="1"/>
    <xf numFmtId="0" fontId="4" fillId="0" borderId="3" xfId="1" applyFont="1" applyBorder="1" applyAlignment="1" applyProtection="1">
      <alignment horizontal="left"/>
    </xf>
    <xf numFmtId="0" fontId="5" fillId="0" borderId="12" xfId="1" applyFont="1" applyBorder="1" applyAlignment="1" applyProtection="1">
      <alignment horizontal="center" vertical="center"/>
    </xf>
    <xf numFmtId="0" fontId="4" fillId="0" borderId="13" xfId="1" applyFont="1" applyBorder="1" applyAlignment="1" applyProtection="1">
      <alignment horizontal="left"/>
    </xf>
    <xf numFmtId="0" fontId="4" fillId="0" borderId="14" xfId="1" applyFont="1" applyBorder="1" applyAlignment="1" applyProtection="1">
      <alignment horizontal="center" vertical="center" wrapText="1"/>
    </xf>
    <xf numFmtId="0" fontId="7" fillId="0" borderId="4" xfId="1" applyFont="1" applyBorder="1" applyProtection="1"/>
    <xf numFmtId="0" fontId="7" fillId="0" borderId="4" xfId="1" applyFont="1" applyBorder="1" applyAlignment="1" applyProtection="1">
      <alignment horizontal="left"/>
    </xf>
    <xf numFmtId="0" fontId="4" fillId="0" borderId="8" xfId="1" applyFont="1" applyBorder="1" applyAlignment="1" applyProtection="1">
      <alignment horizontal="left"/>
    </xf>
    <xf numFmtId="0" fontId="21" fillId="0" borderId="0" xfId="6" applyFont="1" applyBorder="1" applyAlignment="1" applyProtection="1"/>
    <xf numFmtId="0" fontId="22" fillId="0" borderId="0" xfId="1" applyFont="1" applyBorder="1" applyProtection="1"/>
    <xf numFmtId="0" fontId="7" fillId="0" borderId="5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/>
    <xf numFmtId="0" fontId="4" fillId="0" borderId="0" xfId="1" applyFont="1" applyBorder="1" applyAlignment="1" applyProtection="1"/>
    <xf numFmtId="0" fontId="4" fillId="0" borderId="13" xfId="1" applyFont="1" applyBorder="1" applyProtection="1"/>
    <xf numFmtId="0" fontId="4" fillId="0" borderId="7" xfId="1" applyFont="1" applyBorder="1" applyProtection="1"/>
    <xf numFmtId="0" fontId="4" fillId="0" borderId="14" xfId="1" applyFont="1" applyBorder="1" applyProtection="1"/>
    <xf numFmtId="0" fontId="4" fillId="0" borderId="7" xfId="0" applyFont="1" applyBorder="1" applyProtection="1"/>
    <xf numFmtId="0" fontId="4" fillId="0" borderId="14" xfId="0" applyFont="1" applyBorder="1" applyProtection="1"/>
    <xf numFmtId="0" fontId="5" fillId="0" borderId="7" xfId="0" applyFont="1" applyBorder="1" applyAlignment="1" applyProtection="1">
      <alignment horizontal="right"/>
    </xf>
    <xf numFmtId="2" fontId="5" fillId="0" borderId="7" xfId="0" applyNumberFormat="1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left"/>
    </xf>
    <xf numFmtId="0" fontId="3" fillId="0" borderId="7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  <protection locked="0"/>
    </xf>
    <xf numFmtId="164" fontId="3" fillId="0" borderId="14" xfId="0" applyNumberFormat="1" applyFont="1" applyBorder="1" applyAlignment="1" applyProtection="1">
      <alignment horizontal="right"/>
      <protection locked="0"/>
    </xf>
    <xf numFmtId="164" fontId="3" fillId="0" borderId="2" xfId="0" applyNumberFormat="1" applyFont="1" applyBorder="1" applyProtection="1">
      <protection locked="0"/>
    </xf>
    <xf numFmtId="0" fontId="3" fillId="0" borderId="1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164" fontId="3" fillId="0" borderId="1" xfId="0" applyNumberFormat="1" applyFont="1" applyBorder="1" applyAlignment="1" applyProtection="1">
      <alignment horizontal="right"/>
      <protection locked="0"/>
    </xf>
    <xf numFmtId="164" fontId="2" fillId="0" borderId="15" xfId="0" applyNumberFormat="1" applyFont="1" applyBorder="1" applyProtection="1">
      <protection locked="0"/>
    </xf>
    <xf numFmtId="164" fontId="3" fillId="0" borderId="15" xfId="0" applyNumberFormat="1" applyFont="1" applyBorder="1" applyProtection="1">
      <protection locked="0"/>
    </xf>
    <xf numFmtId="0" fontId="2" fillId="0" borderId="3" xfId="0" applyFont="1" applyFill="1" applyBorder="1" applyProtection="1"/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>
      <alignment horizontal="center" vertical="center"/>
    </xf>
    <xf numFmtId="164" fontId="2" fillId="0" borderId="14" xfId="0" applyNumberFormat="1" applyFont="1" applyBorder="1" applyProtection="1">
      <protection locked="0"/>
    </xf>
    <xf numFmtId="0" fontId="12" fillId="0" borderId="12" xfId="0" applyFont="1" applyBorder="1" applyAlignment="1" applyProtection="1">
      <alignment wrapText="1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  <protection locked="0"/>
    </xf>
    <xf numFmtId="164" fontId="3" fillId="0" borderId="2" xfId="0" applyNumberFormat="1" applyFont="1" applyBorder="1" applyAlignment="1" applyProtection="1">
      <alignment horizontal="right"/>
      <protection locked="0"/>
    </xf>
    <xf numFmtId="0" fontId="7" fillId="0" borderId="12" xfId="0" applyFont="1" applyBorder="1" applyAlignment="1" applyProtection="1">
      <alignment horizontal="center"/>
    </xf>
    <xf numFmtId="0" fontId="7" fillId="0" borderId="9" xfId="1" applyFont="1" applyBorder="1" applyAlignment="1" applyProtection="1">
      <alignment horizontal="center"/>
    </xf>
    <xf numFmtId="0" fontId="7" fillId="0" borderId="4" xfId="1" applyFont="1" applyBorder="1" applyAlignment="1" applyProtection="1">
      <alignment horizontal="center"/>
    </xf>
    <xf numFmtId="0" fontId="7" fillId="0" borderId="6" xfId="1" applyFont="1" applyBorder="1" applyAlignment="1" applyProtection="1">
      <alignment horizontal="center"/>
    </xf>
    <xf numFmtId="0" fontId="7" fillId="0" borderId="9" xfId="1" applyFont="1" applyFill="1" applyBorder="1" applyAlignment="1" applyProtection="1">
      <alignment horizontal="center" vertical="center" wrapText="1"/>
    </xf>
    <xf numFmtId="0" fontId="23" fillId="0" borderId="4" xfId="1" applyFon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center" vertical="center" wrapText="1"/>
    </xf>
    <xf numFmtId="49" fontId="5" fillId="0" borderId="0" xfId="1" applyNumberFormat="1" applyFont="1" applyBorder="1" applyAlignment="1" applyProtection="1">
      <alignment horizontal="center"/>
    </xf>
    <xf numFmtId="0" fontId="19" fillId="0" borderId="10" xfId="1" applyFont="1" applyBorder="1" applyAlignment="1" applyProtection="1">
      <alignment horizontal="center"/>
    </xf>
    <xf numFmtId="0" fontId="19" fillId="0" borderId="11" xfId="1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center" vertical="center"/>
    </xf>
    <xf numFmtId="0" fontId="5" fillId="0" borderId="12" xfId="1" applyFont="1" applyBorder="1" applyAlignment="1" applyProtection="1">
      <alignment horizontal="center" vertical="center"/>
    </xf>
    <xf numFmtId="0" fontId="4" fillId="0" borderId="3" xfId="1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/>
    </xf>
    <xf numFmtId="0" fontId="4" fillId="0" borderId="8" xfId="1" applyFon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1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center"/>
    </xf>
    <xf numFmtId="0" fontId="4" fillId="0" borderId="13" xfId="1" applyFont="1" applyBorder="1" applyAlignment="1" applyProtection="1">
      <alignment horizontal="center" wrapText="1"/>
    </xf>
    <xf numFmtId="0" fontId="4" fillId="0" borderId="14" xfId="1" applyFont="1" applyBorder="1" applyAlignment="1" applyProtection="1">
      <alignment horizontal="center" wrapText="1"/>
    </xf>
    <xf numFmtId="0" fontId="18" fillId="0" borderId="13" xfId="1" applyFont="1" applyBorder="1" applyAlignment="1" applyProtection="1">
      <alignment horizontal="center" wrapText="1"/>
    </xf>
    <xf numFmtId="0" fontId="18" fillId="0" borderId="7" xfId="1" applyFont="1" applyBorder="1" applyAlignment="1" applyProtection="1">
      <alignment horizontal="center"/>
    </xf>
    <xf numFmtId="0" fontId="18" fillId="0" borderId="14" xfId="1" applyFont="1" applyBorder="1" applyAlignment="1" applyProtection="1">
      <alignment horizontal="center"/>
    </xf>
    <xf numFmtId="0" fontId="13" fillId="0" borderId="10" xfId="1" applyFont="1" applyBorder="1" applyAlignment="1" applyProtection="1">
      <alignment horizontal="center" wrapText="1"/>
    </xf>
    <xf numFmtId="0" fontId="13" fillId="0" borderId="8" xfId="1" applyFont="1" applyBorder="1" applyAlignment="1" applyProtection="1">
      <alignment horizontal="center" wrapText="1"/>
    </xf>
    <xf numFmtId="0" fontId="13" fillId="0" borderId="11" xfId="1" applyFont="1" applyBorder="1" applyAlignment="1" applyProtection="1">
      <alignment horizontal="center" wrapText="1"/>
    </xf>
    <xf numFmtId="0" fontId="14" fillId="0" borderId="3" xfId="1" applyFont="1" applyBorder="1" applyAlignment="1" applyProtection="1">
      <alignment horizontal="center"/>
    </xf>
    <xf numFmtId="0" fontId="14" fillId="0" borderId="0" xfId="1" applyFont="1" applyBorder="1" applyAlignment="1" applyProtection="1">
      <alignment horizontal="center"/>
    </xf>
    <xf numFmtId="0" fontId="14" fillId="0" borderId="12" xfId="1" applyFont="1" applyBorder="1" applyAlignment="1" applyProtection="1">
      <alignment horizontal="center"/>
    </xf>
    <xf numFmtId="0" fontId="15" fillId="0" borderId="3" xfId="1" applyFont="1" applyBorder="1" applyAlignment="1" applyProtection="1">
      <alignment horizontal="center" wrapText="1"/>
    </xf>
    <xf numFmtId="0" fontId="15" fillId="0" borderId="0" xfId="1" applyFont="1" applyBorder="1" applyAlignment="1" applyProtection="1">
      <alignment horizontal="center"/>
    </xf>
    <xf numFmtId="0" fontId="15" fillId="0" borderId="12" xfId="1" applyFont="1" applyBorder="1" applyAlignment="1" applyProtection="1">
      <alignment horizontal="center"/>
    </xf>
    <xf numFmtId="0" fontId="15" fillId="0" borderId="13" xfId="1" applyFont="1" applyBorder="1" applyAlignment="1" applyProtection="1">
      <alignment horizontal="center"/>
    </xf>
    <xf numFmtId="0" fontId="15" fillId="0" borderId="7" xfId="1" applyFont="1" applyBorder="1" applyAlignment="1" applyProtection="1">
      <alignment horizontal="center"/>
    </xf>
    <xf numFmtId="0" fontId="15" fillId="0" borderId="14" xfId="1" applyFont="1" applyBorder="1" applyAlignment="1" applyProtection="1">
      <alignment horizontal="center"/>
    </xf>
    <xf numFmtId="0" fontId="17" fillId="0" borderId="10" xfId="1" applyFont="1" applyBorder="1" applyAlignment="1" applyProtection="1">
      <alignment horizontal="center" vertical="center" wrapText="1"/>
    </xf>
    <xf numFmtId="0" fontId="17" fillId="0" borderId="8" xfId="1" applyFont="1" applyBorder="1" applyAlignment="1" applyProtection="1">
      <alignment horizontal="center" vertical="center" wrapText="1"/>
    </xf>
    <xf numFmtId="0" fontId="17" fillId="0" borderId="11" xfId="1" applyFont="1" applyBorder="1" applyAlignment="1" applyProtection="1">
      <alignment horizontal="center" vertical="center" wrapText="1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6" xfId="0" applyNumberFormat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11" xfId="0" applyFont="1" applyBorder="1" applyAlignment="1" applyProtection="1">
      <alignment horizontal="left" vertical="center" wrapText="1"/>
    </xf>
    <xf numFmtId="0" fontId="6" fillId="0" borderId="10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</cellXfs>
  <cellStyles count="7">
    <cellStyle name="Lien hypertexte" xfId="6" builtinId="8"/>
    <cellStyle name="Milliers 2" xfId="2"/>
    <cellStyle name="Milliers 2 2" xfId="3"/>
    <cellStyle name="Monétaire" xfId="5" builtinId="4"/>
    <cellStyle name="Normal" xfId="0" builtinId="0"/>
    <cellStyle name="Normal 2" xfId="1"/>
    <cellStyle name="titre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cid:image004.png@01D91555.A02FA22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14</xdr:row>
      <xdr:rowOff>76200</xdr:rowOff>
    </xdr:from>
    <xdr:to>
      <xdr:col>2</xdr:col>
      <xdr:colOff>668655</xdr:colOff>
      <xdr:row>16</xdr:row>
      <xdr:rowOff>347345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0175" y="5153025"/>
          <a:ext cx="1002030" cy="59499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590550</xdr:colOff>
      <xdr:row>2</xdr:row>
      <xdr:rowOff>161925</xdr:rowOff>
    </xdr:from>
    <xdr:to>
      <xdr:col>3</xdr:col>
      <xdr:colOff>904875</xdr:colOff>
      <xdr:row>2</xdr:row>
      <xdr:rowOff>927100</xdr:rowOff>
    </xdr:to>
    <xdr:pic>
      <xdr:nvPicPr>
        <xdr:cNvPr id="9" name="Image 8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24100" y="533400"/>
          <a:ext cx="2009775" cy="765175"/>
        </a:xfrm>
        <a:prstGeom prst="rect">
          <a:avLst/>
        </a:prstGeom>
      </xdr:spPr>
    </xdr:pic>
    <xdr:clientData/>
  </xdr:twoCellAnchor>
  <xdr:twoCellAnchor editAs="oneCell">
    <xdr:from>
      <xdr:col>1</xdr:col>
      <xdr:colOff>1114425</xdr:colOff>
      <xdr:row>10</xdr:row>
      <xdr:rowOff>57150</xdr:rowOff>
    </xdr:from>
    <xdr:to>
      <xdr:col>2</xdr:col>
      <xdr:colOff>342900</xdr:colOff>
      <xdr:row>12</xdr:row>
      <xdr:rowOff>247650</xdr:rowOff>
    </xdr:to>
    <xdr:pic>
      <xdr:nvPicPr>
        <xdr:cNvPr id="10" name="Image 9" descr="cid:image004.png@01D91555.A02FA220"/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" y="4076700"/>
          <a:ext cx="5143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showWhiteSpace="0" view="pageLayout" topLeftCell="A25" workbookViewId="0">
      <selection activeCell="D17" sqref="D17:E17"/>
    </sheetView>
  </sheetViews>
  <sheetFormatPr baseColWidth="10" defaultColWidth="11.42578125" defaultRowHeight="12.75" x14ac:dyDescent="0.2"/>
  <cols>
    <col min="1" max="1" width="6.42578125" style="104" customWidth="1"/>
    <col min="2" max="2" width="18.42578125" style="104" customWidth="1"/>
    <col min="3" max="3" width="24.28515625" style="104" customWidth="1"/>
    <col min="4" max="4" width="18" style="104" customWidth="1"/>
    <col min="5" max="5" width="23.140625" style="104" customWidth="1"/>
    <col min="6" max="6" width="6" style="104" customWidth="1"/>
    <col min="7" max="9" width="11.42578125" style="104"/>
    <col min="10" max="10" width="10" style="104" customWidth="1"/>
    <col min="11" max="16384" width="11.42578125" style="104"/>
  </cols>
  <sheetData>
    <row r="1" spans="1:6" x14ac:dyDescent="0.2">
      <c r="A1" s="101"/>
      <c r="B1" s="102"/>
      <c r="C1" s="102"/>
      <c r="D1" s="102"/>
      <c r="E1" s="102"/>
      <c r="F1" s="103"/>
    </row>
    <row r="2" spans="1:6" ht="16.5" x14ac:dyDescent="0.25">
      <c r="A2" s="105"/>
      <c r="B2" s="176" t="s">
        <v>58</v>
      </c>
      <c r="C2" s="177"/>
      <c r="D2" s="177"/>
      <c r="E2" s="178"/>
      <c r="F2" s="106"/>
    </row>
    <row r="3" spans="1:6" ht="119.25" customHeight="1" x14ac:dyDescent="0.35">
      <c r="A3" s="105"/>
      <c r="B3" s="179" t="s">
        <v>67</v>
      </c>
      <c r="C3" s="180"/>
      <c r="D3" s="180"/>
      <c r="E3" s="181"/>
      <c r="F3" s="106"/>
    </row>
    <row r="4" spans="1:6" ht="20.25" x14ac:dyDescent="0.3">
      <c r="A4" s="105"/>
      <c r="B4" s="182" t="s">
        <v>68</v>
      </c>
      <c r="C4" s="183"/>
      <c r="D4" s="183"/>
      <c r="E4" s="184"/>
      <c r="F4" s="106"/>
    </row>
    <row r="5" spans="1:6" ht="20.25" x14ac:dyDescent="0.3">
      <c r="A5" s="105"/>
      <c r="B5" s="185" t="s">
        <v>69</v>
      </c>
      <c r="C5" s="186"/>
      <c r="D5" s="186"/>
      <c r="E5" s="187"/>
      <c r="F5" s="106"/>
    </row>
    <row r="6" spans="1:6" ht="15.75" x14ac:dyDescent="0.25">
      <c r="A6" s="105"/>
      <c r="B6" s="107"/>
      <c r="C6" s="108"/>
      <c r="D6" s="108"/>
      <c r="E6" s="108"/>
      <c r="F6" s="106"/>
    </row>
    <row r="7" spans="1:6" x14ac:dyDescent="0.2">
      <c r="A7" s="105"/>
      <c r="B7" s="107"/>
      <c r="C7" s="107"/>
      <c r="D7" s="107"/>
      <c r="E7" s="107"/>
      <c r="F7" s="106"/>
    </row>
    <row r="8" spans="1:6" ht="46.5" customHeight="1" x14ac:dyDescent="0.2">
      <c r="A8" s="105"/>
      <c r="B8" s="188" t="s">
        <v>70</v>
      </c>
      <c r="C8" s="189"/>
      <c r="D8" s="189"/>
      <c r="E8" s="190"/>
      <c r="F8" s="106"/>
    </row>
    <row r="9" spans="1:6" ht="39.75" customHeight="1" x14ac:dyDescent="0.3">
      <c r="A9" s="105"/>
      <c r="B9" s="173" t="s">
        <v>71</v>
      </c>
      <c r="C9" s="174"/>
      <c r="D9" s="174"/>
      <c r="E9" s="175"/>
      <c r="F9" s="106"/>
    </row>
    <row r="10" spans="1:6" x14ac:dyDescent="0.2">
      <c r="A10" s="105"/>
      <c r="B10" s="107"/>
      <c r="C10" s="107"/>
      <c r="D10" s="107"/>
      <c r="E10" s="107"/>
      <c r="F10" s="106"/>
    </row>
    <row r="11" spans="1:6" x14ac:dyDescent="0.2">
      <c r="A11" s="105"/>
      <c r="B11" s="165"/>
      <c r="C11" s="166"/>
      <c r="D11" s="159" t="s">
        <v>59</v>
      </c>
      <c r="E11" s="160"/>
      <c r="F11" s="106"/>
    </row>
    <row r="12" spans="1:6" x14ac:dyDescent="0.2">
      <c r="A12" s="105"/>
      <c r="B12" s="167"/>
      <c r="C12" s="168"/>
      <c r="D12" s="161" t="s">
        <v>72</v>
      </c>
      <c r="E12" s="162"/>
      <c r="F12" s="106"/>
    </row>
    <row r="13" spans="1:6" ht="25.5" customHeight="1" x14ac:dyDescent="0.2">
      <c r="A13" s="105"/>
      <c r="B13" s="169"/>
      <c r="C13" s="170"/>
      <c r="D13" s="171" t="s">
        <v>73</v>
      </c>
      <c r="E13" s="172"/>
      <c r="F13" s="106"/>
    </row>
    <row r="14" spans="1:6" x14ac:dyDescent="0.2">
      <c r="A14" s="105"/>
      <c r="B14" s="107"/>
      <c r="C14" s="107"/>
      <c r="D14" s="107"/>
      <c r="E14" s="107"/>
      <c r="F14" s="106"/>
    </row>
    <row r="15" spans="1:6" x14ac:dyDescent="0.2">
      <c r="A15" s="105"/>
      <c r="B15" s="109"/>
      <c r="C15" s="110"/>
      <c r="D15" s="159" t="s">
        <v>60</v>
      </c>
      <c r="E15" s="160"/>
      <c r="F15" s="111"/>
    </row>
    <row r="16" spans="1:6" x14ac:dyDescent="0.2">
      <c r="A16" s="105"/>
      <c r="B16" s="112"/>
      <c r="C16" s="113"/>
      <c r="D16" s="161" t="s">
        <v>61</v>
      </c>
      <c r="E16" s="162"/>
      <c r="F16" s="111"/>
    </row>
    <row r="17" spans="1:6" ht="35.25" customHeight="1" x14ac:dyDescent="0.2">
      <c r="A17" s="105"/>
      <c r="B17" s="114"/>
      <c r="C17" s="115"/>
      <c r="D17" s="163" t="s">
        <v>62</v>
      </c>
      <c r="E17" s="164"/>
      <c r="F17" s="111"/>
    </row>
    <row r="18" spans="1:6" ht="15.75" x14ac:dyDescent="0.25">
      <c r="A18" s="105"/>
      <c r="B18" s="107"/>
      <c r="C18" s="108"/>
      <c r="D18" s="108"/>
      <c r="E18" s="108"/>
      <c r="F18" s="106"/>
    </row>
    <row r="19" spans="1:6" ht="18.75" x14ac:dyDescent="0.3">
      <c r="A19" s="105"/>
      <c r="B19" s="152" t="s">
        <v>63</v>
      </c>
      <c r="C19" s="153"/>
      <c r="D19" s="153"/>
      <c r="E19" s="154"/>
      <c r="F19" s="106"/>
    </row>
    <row r="20" spans="1:6" ht="13.5" customHeight="1" x14ac:dyDescent="0.3">
      <c r="A20" s="105"/>
      <c r="B20" s="116"/>
      <c r="C20" s="116"/>
      <c r="D20" s="117"/>
      <c r="E20" s="117"/>
      <c r="F20" s="106"/>
    </row>
    <row r="21" spans="1:6" ht="18.75" x14ac:dyDescent="0.3">
      <c r="A21" s="105"/>
      <c r="B21" s="152" t="s">
        <v>64</v>
      </c>
      <c r="C21" s="153"/>
      <c r="D21" s="153"/>
      <c r="E21" s="154"/>
      <c r="F21" s="106"/>
    </row>
    <row r="22" spans="1:6" x14ac:dyDescent="0.2">
      <c r="A22" s="105"/>
      <c r="B22" s="102"/>
      <c r="C22" s="102"/>
      <c r="D22" s="118"/>
      <c r="E22" s="118"/>
      <c r="F22" s="106"/>
    </row>
    <row r="23" spans="1:6" x14ac:dyDescent="0.2">
      <c r="A23" s="105"/>
      <c r="B23" s="107"/>
      <c r="C23" s="107"/>
      <c r="D23" s="119"/>
      <c r="E23" s="119"/>
      <c r="F23" s="106"/>
    </row>
    <row r="24" spans="1:6" ht="29.25" customHeight="1" x14ac:dyDescent="0.45">
      <c r="A24" s="105"/>
      <c r="B24" s="107"/>
      <c r="C24" s="107"/>
      <c r="D24" s="120"/>
      <c r="E24" s="121" t="s">
        <v>65</v>
      </c>
      <c r="F24" s="106"/>
    </row>
    <row r="25" spans="1:6" x14ac:dyDescent="0.2">
      <c r="A25" s="105"/>
      <c r="B25" s="107"/>
      <c r="C25" s="107"/>
      <c r="D25" s="107"/>
      <c r="E25" s="107"/>
      <c r="F25" s="106"/>
    </row>
    <row r="26" spans="1:6" x14ac:dyDescent="0.2">
      <c r="A26" s="105"/>
      <c r="B26" s="107"/>
      <c r="C26" s="107"/>
      <c r="D26" s="107"/>
      <c r="E26" s="107"/>
      <c r="F26" s="106"/>
    </row>
    <row r="27" spans="1:6" x14ac:dyDescent="0.2">
      <c r="A27" s="105"/>
      <c r="B27" s="107"/>
      <c r="C27" s="107"/>
      <c r="D27" s="107"/>
      <c r="E27" s="107"/>
      <c r="F27" s="106"/>
    </row>
    <row r="28" spans="1:6" ht="42.75" customHeight="1" x14ac:dyDescent="0.2">
      <c r="A28" s="105"/>
      <c r="B28" s="155" t="s">
        <v>74</v>
      </c>
      <c r="C28" s="156"/>
      <c r="D28" s="156"/>
      <c r="E28" s="157"/>
      <c r="F28" s="106"/>
    </row>
    <row r="29" spans="1:6" x14ac:dyDescent="0.2">
      <c r="A29" s="105"/>
      <c r="B29" s="107"/>
      <c r="C29" s="107"/>
      <c r="D29" s="107"/>
      <c r="E29" s="107"/>
      <c r="F29" s="106"/>
    </row>
    <row r="30" spans="1:6" ht="18.75" x14ac:dyDescent="0.3">
      <c r="A30" s="105"/>
      <c r="B30" s="107"/>
      <c r="C30" s="122"/>
      <c r="D30" s="123"/>
      <c r="E30" s="123"/>
      <c r="F30" s="106"/>
    </row>
    <row r="31" spans="1:6" x14ac:dyDescent="0.2">
      <c r="A31" s="105"/>
      <c r="B31" s="107"/>
      <c r="C31" s="158" t="s">
        <v>291</v>
      </c>
      <c r="D31" s="158"/>
      <c r="E31" s="107"/>
      <c r="F31" s="106"/>
    </row>
    <row r="32" spans="1:6" x14ac:dyDescent="0.2">
      <c r="A32" s="124"/>
      <c r="B32" s="125"/>
      <c r="C32" s="125"/>
      <c r="D32" s="125"/>
      <c r="E32" s="125"/>
      <c r="F32" s="126"/>
    </row>
  </sheetData>
  <mergeCells count="19">
    <mergeCell ref="B9:E9"/>
    <mergeCell ref="B2:E2"/>
    <mergeCell ref="B3:E3"/>
    <mergeCell ref="B4:E4"/>
    <mergeCell ref="B5:E5"/>
    <mergeCell ref="B8:E8"/>
    <mergeCell ref="B11:C11"/>
    <mergeCell ref="D11:E11"/>
    <mergeCell ref="B12:C12"/>
    <mergeCell ref="D12:E12"/>
    <mergeCell ref="B13:C13"/>
    <mergeCell ref="D13:E13"/>
    <mergeCell ref="B19:E19"/>
    <mergeCell ref="B21:E21"/>
    <mergeCell ref="B28:E28"/>
    <mergeCell ref="C31:D31"/>
    <mergeCell ref="D15:E15"/>
    <mergeCell ref="D16:E16"/>
    <mergeCell ref="D17:E17"/>
  </mergeCells>
  <pageMargins left="0.35433070866141736" right="0.39370078740157483" top="0.35433070866141736" bottom="0.35433070866141736" header="0.31496062992125984" footer="0.31496062992125984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57"/>
  <sheetViews>
    <sheetView tabSelected="1" showWhiteSpace="0" view="pageBreakPreview" topLeftCell="A34" zoomScale="145" zoomScaleNormal="145" zoomScaleSheetLayoutView="145" zoomScalePageLayoutView="70" workbookViewId="0">
      <selection activeCell="B51" sqref="B51"/>
    </sheetView>
  </sheetViews>
  <sheetFormatPr baseColWidth="10" defaultColWidth="11.42578125" defaultRowHeight="12.75" x14ac:dyDescent="0.2"/>
  <cols>
    <col min="1" max="1" width="5" style="27" customWidth="1"/>
    <col min="2" max="2" width="46.85546875" style="11" customWidth="1"/>
    <col min="3" max="3" width="5.85546875" style="6" customWidth="1"/>
    <col min="4" max="4" width="9" style="6" customWidth="1"/>
    <col min="5" max="5" width="12.28515625" style="7" customWidth="1"/>
    <col min="6" max="6" width="16" style="18" customWidth="1"/>
    <col min="7" max="7" width="18.140625" style="18" customWidth="1"/>
    <col min="8" max="16384" width="11.42578125" style="5"/>
  </cols>
  <sheetData>
    <row r="2" spans="1:11" x14ac:dyDescent="0.2">
      <c r="A2" s="19"/>
    </row>
    <row r="3" spans="1:11" ht="18.75" x14ac:dyDescent="0.3">
      <c r="A3" s="19"/>
      <c r="C3" s="151" t="s">
        <v>282</v>
      </c>
      <c r="D3" s="24"/>
    </row>
    <row r="4" spans="1:11" x14ac:dyDescent="0.2">
      <c r="A4" s="127"/>
    </row>
    <row r="5" spans="1:11" s="6" customFormat="1" ht="25.5" customHeight="1" x14ac:dyDescent="0.2">
      <c r="A5" s="28" t="s">
        <v>8</v>
      </c>
      <c r="B5" s="21" t="s">
        <v>0</v>
      </c>
      <c r="C5" s="9" t="s">
        <v>1</v>
      </c>
      <c r="D5" s="8" t="s">
        <v>3</v>
      </c>
      <c r="E5" s="12" t="s">
        <v>4</v>
      </c>
      <c r="F5" s="13" t="s">
        <v>5</v>
      </c>
      <c r="G5" s="13" t="s">
        <v>6</v>
      </c>
    </row>
    <row r="6" spans="1:11" x14ac:dyDescent="0.2">
      <c r="B6" s="22"/>
      <c r="C6" s="10"/>
      <c r="D6" s="10"/>
      <c r="E6" s="14"/>
      <c r="F6" s="15"/>
      <c r="G6" s="16"/>
    </row>
    <row r="7" spans="1:11" ht="18" customHeight="1" x14ac:dyDescent="0.3">
      <c r="A7" s="41" t="s">
        <v>9</v>
      </c>
      <c r="B7" s="24" t="s">
        <v>44</v>
      </c>
      <c r="C7" s="1"/>
      <c r="D7" s="1"/>
      <c r="E7" s="2"/>
      <c r="F7" s="3"/>
      <c r="G7" s="17"/>
    </row>
    <row r="8" spans="1:11" x14ac:dyDescent="0.2">
      <c r="B8" s="23"/>
      <c r="C8" s="1"/>
      <c r="D8" s="1"/>
      <c r="E8" s="2"/>
      <c r="F8" s="3"/>
      <c r="G8" s="4"/>
    </row>
    <row r="9" spans="1:11" ht="14.25" x14ac:dyDescent="0.2">
      <c r="A9" s="42" t="s">
        <v>10</v>
      </c>
      <c r="B9" s="30" t="s">
        <v>52</v>
      </c>
      <c r="C9" s="1"/>
      <c r="D9" s="1"/>
      <c r="E9" s="2"/>
      <c r="F9" s="3"/>
      <c r="G9" s="4"/>
    </row>
    <row r="10" spans="1:11" s="81" customFormat="1" ht="12" x14ac:dyDescent="0.2">
      <c r="A10" s="80"/>
      <c r="B10" s="23"/>
      <c r="C10" s="20"/>
      <c r="D10" s="20"/>
      <c r="E10" s="44"/>
      <c r="F10" s="45"/>
      <c r="G10" s="17" t="str">
        <f t="shared" ref="G10:G12" si="0">IF($E10="","",$E10*F10)</f>
        <v/>
      </c>
    </row>
    <row r="11" spans="1:11" s="78" customFormat="1" ht="82.5" customHeight="1" x14ac:dyDescent="0.2">
      <c r="A11" s="83"/>
      <c r="B11" s="75" t="s">
        <v>75</v>
      </c>
      <c r="C11" s="20" t="s">
        <v>1</v>
      </c>
      <c r="D11" s="20">
        <v>1</v>
      </c>
      <c r="E11" s="76"/>
      <c r="F11" s="77"/>
      <c r="G11" s="17" t="str">
        <f t="shared" si="0"/>
        <v/>
      </c>
      <c r="K11" s="79"/>
    </row>
    <row r="12" spans="1:11" x14ac:dyDescent="0.2">
      <c r="B12" s="23"/>
      <c r="C12" s="1"/>
      <c r="D12" s="1"/>
      <c r="E12" s="2"/>
      <c r="F12" s="3"/>
      <c r="G12" s="17" t="str">
        <f t="shared" si="0"/>
        <v/>
      </c>
    </row>
    <row r="13" spans="1:11" s="38" customFormat="1" ht="14.25" x14ac:dyDescent="0.2">
      <c r="A13" s="31"/>
      <c r="B13" s="32" t="str">
        <f>B9</f>
        <v>Chauffage</v>
      </c>
      <c r="C13" s="33" t="s">
        <v>2</v>
      </c>
      <c r="D13" s="34"/>
      <c r="E13" s="35"/>
      <c r="F13" s="36"/>
      <c r="G13" s="37">
        <f>SUBTOTAL(9,G10:G12)</f>
        <v>0</v>
      </c>
    </row>
    <row r="14" spans="1:11" x14ac:dyDescent="0.2">
      <c r="B14" s="23"/>
      <c r="C14" s="1"/>
      <c r="D14" s="1"/>
      <c r="E14" s="2"/>
      <c r="F14" s="3"/>
      <c r="G14" s="4"/>
    </row>
    <row r="15" spans="1:11" ht="14.25" x14ac:dyDescent="0.2">
      <c r="A15" s="42" t="s">
        <v>12</v>
      </c>
      <c r="B15" s="30" t="s">
        <v>35</v>
      </c>
      <c r="C15" s="1"/>
      <c r="D15" s="1"/>
      <c r="E15" s="2"/>
      <c r="F15" s="3"/>
      <c r="G15" s="4"/>
    </row>
    <row r="16" spans="1:11" s="81" customFormat="1" ht="12" x14ac:dyDescent="0.2">
      <c r="A16" s="80"/>
      <c r="B16" s="23"/>
      <c r="C16" s="20"/>
      <c r="D16" s="20"/>
      <c r="E16" s="44"/>
      <c r="F16" s="45"/>
      <c r="G16" s="17" t="str">
        <f t="shared" ref="G16:G18" si="1">IF($E16="","",$E16*F16)</f>
        <v/>
      </c>
    </row>
    <row r="17" spans="1:11" s="78" customFormat="1" ht="72" customHeight="1" x14ac:dyDescent="0.2">
      <c r="A17" s="83"/>
      <c r="B17" s="75" t="s">
        <v>76</v>
      </c>
      <c r="C17" s="20" t="s">
        <v>1</v>
      </c>
      <c r="D17" s="20">
        <v>1</v>
      </c>
      <c r="E17" s="76"/>
      <c r="F17" s="77"/>
      <c r="G17" s="17" t="str">
        <f t="shared" si="1"/>
        <v/>
      </c>
      <c r="K17" s="79"/>
    </row>
    <row r="18" spans="1:11" x14ac:dyDescent="0.2">
      <c r="B18" s="23"/>
      <c r="C18" s="1"/>
      <c r="D18" s="1"/>
      <c r="E18" s="2"/>
      <c r="F18" s="3"/>
      <c r="G18" s="17" t="str">
        <f t="shared" si="1"/>
        <v/>
      </c>
    </row>
    <row r="19" spans="1:11" s="38" customFormat="1" ht="14.25" x14ac:dyDescent="0.2">
      <c r="A19" s="31"/>
      <c r="B19" s="32" t="str">
        <f>B15</f>
        <v>Ventilation</v>
      </c>
      <c r="C19" s="33" t="s">
        <v>2</v>
      </c>
      <c r="D19" s="34"/>
      <c r="E19" s="35"/>
      <c r="F19" s="36"/>
      <c r="G19" s="37">
        <f>SUBTOTAL(9,G16:G18)</f>
        <v>0</v>
      </c>
    </row>
    <row r="20" spans="1:11" x14ac:dyDescent="0.2">
      <c r="B20" s="23"/>
      <c r="C20" s="1"/>
      <c r="D20" s="1"/>
      <c r="E20" s="2"/>
      <c r="F20" s="3"/>
      <c r="G20" s="4"/>
    </row>
    <row r="21" spans="1:11" ht="14.25" x14ac:dyDescent="0.2">
      <c r="A21" s="42" t="s">
        <v>77</v>
      </c>
      <c r="B21" s="30" t="s">
        <v>78</v>
      </c>
      <c r="C21" s="1"/>
      <c r="D21" s="1"/>
      <c r="E21" s="2"/>
      <c r="F21" s="3"/>
      <c r="G21" s="4"/>
    </row>
    <row r="22" spans="1:11" s="81" customFormat="1" ht="12" x14ac:dyDescent="0.2">
      <c r="A22" s="80"/>
      <c r="B22" s="23"/>
      <c r="C22" s="20"/>
      <c r="D22" s="20"/>
      <c r="E22" s="44"/>
      <c r="F22" s="45"/>
      <c r="G22" s="17" t="str">
        <f t="shared" ref="G22:G24" si="2">IF($E22="","",$E22*F22)</f>
        <v/>
      </c>
    </row>
    <row r="23" spans="1:11" s="78" customFormat="1" ht="69.75" customHeight="1" x14ac:dyDescent="0.2">
      <c r="A23" s="83"/>
      <c r="B23" s="75" t="s">
        <v>79</v>
      </c>
      <c r="C23" s="20" t="s">
        <v>1</v>
      </c>
      <c r="D23" s="20">
        <v>1</v>
      </c>
      <c r="E23" s="76"/>
      <c r="F23" s="77"/>
      <c r="G23" s="17" t="str">
        <f t="shared" si="2"/>
        <v/>
      </c>
      <c r="K23" s="79"/>
    </row>
    <row r="24" spans="1:11" x14ac:dyDescent="0.2">
      <c r="B24" s="23"/>
      <c r="C24" s="1"/>
      <c r="D24" s="1"/>
      <c r="E24" s="2"/>
      <c r="F24" s="3"/>
      <c r="G24" s="17" t="str">
        <f t="shared" si="2"/>
        <v/>
      </c>
    </row>
    <row r="25" spans="1:11" s="38" customFormat="1" ht="14.25" x14ac:dyDescent="0.2">
      <c r="A25" s="31"/>
      <c r="B25" s="32" t="str">
        <f>B21</f>
        <v>Plomberie</v>
      </c>
      <c r="C25" s="33" t="s">
        <v>2</v>
      </c>
      <c r="D25" s="34"/>
      <c r="E25" s="35"/>
      <c r="F25" s="36"/>
      <c r="G25" s="37">
        <f>SUBTOTAL(9,G22:G24)</f>
        <v>0</v>
      </c>
    </row>
    <row r="26" spans="1:11" x14ac:dyDescent="0.2">
      <c r="A26" s="62"/>
      <c r="B26" s="26"/>
      <c r="C26" s="91"/>
      <c r="D26" s="91"/>
      <c r="E26" s="92"/>
      <c r="F26" s="93"/>
      <c r="G26" s="58"/>
    </row>
    <row r="27" spans="1:11" ht="18" customHeight="1" x14ac:dyDescent="0.3">
      <c r="A27" s="63"/>
      <c r="B27" s="40" t="s">
        <v>11</v>
      </c>
      <c r="C27" s="70" t="str">
        <f>B7</f>
        <v>CONSIGNATION ET DEPOSE</v>
      </c>
      <c r="D27" s="71"/>
      <c r="E27" s="72"/>
      <c r="F27" s="52"/>
      <c r="G27" s="73">
        <f>SUBTOTAL(9,G7:G26)</f>
        <v>0</v>
      </c>
    </row>
    <row r="28" spans="1:11" ht="18" customHeight="1" x14ac:dyDescent="0.3">
      <c r="A28" s="29"/>
      <c r="B28" s="40"/>
      <c r="C28" s="53"/>
      <c r="D28" s="54"/>
      <c r="E28" s="55"/>
      <c r="F28" s="19"/>
      <c r="G28" s="56"/>
    </row>
    <row r="29" spans="1:11" x14ac:dyDescent="0.2">
      <c r="A29" s="66"/>
      <c r="B29" s="22"/>
      <c r="C29" s="10"/>
      <c r="D29" s="10"/>
      <c r="E29" s="14"/>
      <c r="F29" s="15"/>
      <c r="G29" s="16"/>
    </row>
    <row r="30" spans="1:11" ht="18" customHeight="1" x14ac:dyDescent="0.3">
      <c r="A30" s="41" t="s">
        <v>13</v>
      </c>
      <c r="B30" s="24" t="s">
        <v>80</v>
      </c>
      <c r="C30" s="1"/>
      <c r="D30" s="1"/>
      <c r="E30" s="2"/>
      <c r="F30" s="3"/>
      <c r="G30" s="17"/>
    </row>
    <row r="31" spans="1:11" s="81" customFormat="1" ht="12" x14ac:dyDescent="0.2">
      <c r="A31" s="80"/>
      <c r="B31" s="23"/>
      <c r="C31" s="20"/>
      <c r="D31" s="20"/>
      <c r="E31" s="44"/>
      <c r="F31" s="45"/>
      <c r="G31" s="46" t="str">
        <f t="shared" ref="G31" si="3">IF($E31="","",$E31*F31)</f>
        <v/>
      </c>
    </row>
    <row r="32" spans="1:11" ht="14.25" x14ac:dyDescent="0.2">
      <c r="A32" s="42" t="s">
        <v>14</v>
      </c>
      <c r="B32" s="30" t="s">
        <v>81</v>
      </c>
      <c r="C32" s="1"/>
      <c r="D32" s="1"/>
      <c r="E32" s="2"/>
      <c r="F32" s="3"/>
      <c r="G32" s="4"/>
    </row>
    <row r="33" spans="1:11" s="81" customFormat="1" ht="12" x14ac:dyDescent="0.2">
      <c r="A33" s="80"/>
      <c r="B33" s="23"/>
      <c r="C33" s="20"/>
      <c r="D33" s="20"/>
      <c r="E33" s="44"/>
      <c r="F33" s="45"/>
      <c r="G33" s="46" t="str">
        <f t="shared" ref="G33" si="4">IF($E33="","",$E33*F33)</f>
        <v/>
      </c>
    </row>
    <row r="34" spans="1:11" x14ac:dyDescent="0.2">
      <c r="A34" s="43" t="s">
        <v>294</v>
      </c>
      <c r="B34" s="25" t="s">
        <v>293</v>
      </c>
      <c r="C34" s="20"/>
      <c r="D34" s="20"/>
      <c r="E34" s="44"/>
      <c r="F34" s="45"/>
      <c r="G34" s="46" t="str">
        <f t="shared" ref="G34:G42" si="5">IF($E34="","",$E34*F34)</f>
        <v/>
      </c>
    </row>
    <row r="35" spans="1:11" x14ac:dyDescent="0.2">
      <c r="A35" s="80"/>
      <c r="B35" s="23"/>
      <c r="C35" s="20"/>
      <c r="D35" s="20"/>
      <c r="E35" s="44"/>
      <c r="F35" s="45"/>
      <c r="G35" s="46" t="str">
        <f t="shared" si="5"/>
        <v/>
      </c>
    </row>
    <row r="36" spans="1:11" ht="24" x14ac:dyDescent="0.2">
      <c r="A36" s="80"/>
      <c r="B36" s="23" t="s">
        <v>295</v>
      </c>
      <c r="C36" s="20" t="s">
        <v>1</v>
      </c>
      <c r="D36" s="20">
        <v>1</v>
      </c>
      <c r="E36" s="44"/>
      <c r="F36" s="45"/>
      <c r="G36" s="46"/>
    </row>
    <row r="37" spans="1:11" x14ac:dyDescent="0.2">
      <c r="A37" s="80"/>
      <c r="B37" s="23" t="s">
        <v>296</v>
      </c>
      <c r="C37" s="20" t="s">
        <v>1</v>
      </c>
      <c r="D37" s="20">
        <v>5</v>
      </c>
      <c r="E37" s="44"/>
      <c r="F37" s="45"/>
      <c r="G37" s="46"/>
    </row>
    <row r="38" spans="1:11" x14ac:dyDescent="0.2">
      <c r="A38" s="80"/>
      <c r="B38" s="23" t="s">
        <v>297</v>
      </c>
      <c r="C38" s="20" t="s">
        <v>1</v>
      </c>
      <c r="D38" s="20">
        <v>1</v>
      </c>
      <c r="E38" s="44"/>
      <c r="F38" s="45"/>
      <c r="G38" s="46"/>
    </row>
    <row r="39" spans="1:11" x14ac:dyDescent="0.2">
      <c r="A39" s="80"/>
      <c r="B39" s="23" t="s">
        <v>299</v>
      </c>
      <c r="C39" s="20" t="s">
        <v>1</v>
      </c>
      <c r="D39" s="20">
        <v>5</v>
      </c>
      <c r="E39" s="44"/>
      <c r="F39" s="45"/>
      <c r="G39" s="46"/>
    </row>
    <row r="40" spans="1:11" s="78" customFormat="1" ht="24" x14ac:dyDescent="0.2">
      <c r="A40" s="83"/>
      <c r="B40" s="75" t="s">
        <v>292</v>
      </c>
      <c r="C40" s="20" t="s">
        <v>1</v>
      </c>
      <c r="D40" s="20">
        <v>1</v>
      </c>
      <c r="E40" s="76"/>
      <c r="F40" s="77"/>
      <c r="G40" s="46" t="str">
        <f t="shared" ref="G40" si="6">IF($E40="","",$E40*F40)</f>
        <v/>
      </c>
      <c r="K40" s="79"/>
    </row>
    <row r="41" spans="1:11" x14ac:dyDescent="0.2">
      <c r="A41" s="80"/>
      <c r="B41" s="23" t="s">
        <v>298</v>
      </c>
      <c r="C41" s="20" t="s">
        <v>1</v>
      </c>
      <c r="D41" s="20">
        <v>1</v>
      </c>
      <c r="E41" s="44"/>
      <c r="F41" s="45"/>
      <c r="G41" s="46" t="str">
        <f t="shared" si="5"/>
        <v/>
      </c>
    </row>
    <row r="42" spans="1:11" x14ac:dyDescent="0.2">
      <c r="A42" s="80"/>
      <c r="B42" s="23"/>
      <c r="C42" s="20"/>
      <c r="D42" s="20"/>
      <c r="E42" s="44"/>
      <c r="F42" s="45"/>
      <c r="G42" s="46" t="str">
        <f t="shared" si="5"/>
        <v/>
      </c>
    </row>
    <row r="43" spans="1:11" x14ac:dyDescent="0.2">
      <c r="A43" s="80"/>
      <c r="B43" s="39" t="s">
        <v>300</v>
      </c>
      <c r="C43" s="51"/>
      <c r="D43" s="47"/>
      <c r="E43" s="48"/>
      <c r="F43" s="49"/>
      <c r="G43" s="50">
        <f>SUBTOTAL(9,G34:G42)</f>
        <v>0</v>
      </c>
    </row>
    <row r="44" spans="1:11" s="81" customFormat="1" ht="12" x14ac:dyDescent="0.2">
      <c r="A44" s="80"/>
      <c r="B44" s="23"/>
      <c r="C44" s="20"/>
      <c r="D44" s="20"/>
      <c r="E44" s="44"/>
      <c r="F44" s="45"/>
      <c r="G44" s="46" t="str">
        <f>IF($E44="","",$E44*F44)</f>
        <v/>
      </c>
    </row>
    <row r="45" spans="1:11" x14ac:dyDescent="0.2">
      <c r="A45" s="43" t="s">
        <v>301</v>
      </c>
      <c r="B45" s="25" t="s">
        <v>303</v>
      </c>
      <c r="C45" s="20"/>
      <c r="D45" s="20"/>
      <c r="E45" s="44"/>
      <c r="F45" s="45"/>
      <c r="G45" s="46" t="str">
        <f t="shared" ref="G44:G46" si="7">IF($E45="","",$E45*F45)</f>
        <v/>
      </c>
    </row>
    <row r="46" spans="1:11" x14ac:dyDescent="0.2">
      <c r="A46" s="80"/>
      <c r="B46" s="23"/>
      <c r="C46" s="20"/>
      <c r="D46" s="20"/>
      <c r="E46" s="44"/>
      <c r="F46" s="45"/>
      <c r="G46" s="46" t="str">
        <f t="shared" si="7"/>
        <v/>
      </c>
    </row>
    <row r="47" spans="1:11" ht="24" x14ac:dyDescent="0.2">
      <c r="A47" s="80"/>
      <c r="B47" s="23" t="s">
        <v>302</v>
      </c>
      <c r="C47" s="20" t="s">
        <v>1</v>
      </c>
      <c r="D47" s="20">
        <v>1</v>
      </c>
      <c r="E47" s="44"/>
      <c r="F47" s="45"/>
      <c r="G47" s="46"/>
    </row>
    <row r="48" spans="1:11" x14ac:dyDescent="0.2">
      <c r="A48" s="80"/>
      <c r="B48" s="23" t="s">
        <v>296</v>
      </c>
      <c r="C48" s="20" t="s">
        <v>1</v>
      </c>
      <c r="D48" s="20">
        <v>3</v>
      </c>
      <c r="E48" s="44"/>
      <c r="F48" s="45"/>
      <c r="G48" s="46"/>
    </row>
    <row r="49" spans="1:7" x14ac:dyDescent="0.2">
      <c r="A49" s="80"/>
      <c r="B49" s="23" t="s">
        <v>299</v>
      </c>
      <c r="C49" s="20" t="s">
        <v>1</v>
      </c>
      <c r="D49" s="20">
        <v>3</v>
      </c>
      <c r="E49" s="44"/>
      <c r="F49" s="45"/>
      <c r="G49" s="46"/>
    </row>
    <row r="50" spans="1:7" x14ac:dyDescent="0.2">
      <c r="A50" s="80"/>
      <c r="B50" s="23" t="s">
        <v>298</v>
      </c>
      <c r="C50" s="20" t="s">
        <v>1</v>
      </c>
      <c r="D50" s="20">
        <v>1</v>
      </c>
      <c r="E50" s="44"/>
      <c r="F50" s="45"/>
      <c r="G50" s="46"/>
    </row>
    <row r="51" spans="1:7" x14ac:dyDescent="0.2">
      <c r="A51" s="80"/>
      <c r="B51" s="23" t="s">
        <v>299</v>
      </c>
      <c r="C51" s="20" t="s">
        <v>1</v>
      </c>
      <c r="D51" s="20">
        <v>5</v>
      </c>
      <c r="E51" s="44"/>
      <c r="F51" s="45"/>
      <c r="G51" s="46"/>
    </row>
    <row r="52" spans="1:7" x14ac:dyDescent="0.2">
      <c r="A52" s="80"/>
      <c r="B52" s="23" t="s">
        <v>298</v>
      </c>
      <c r="C52" s="20" t="s">
        <v>1</v>
      </c>
      <c r="D52" s="20">
        <v>1</v>
      </c>
      <c r="E52" s="44"/>
      <c r="F52" s="45"/>
      <c r="G52" s="46" t="str">
        <f t="shared" ref="G52:G53" si="8">IF($E52="","",$E52*F52)</f>
        <v/>
      </c>
    </row>
    <row r="53" spans="1:7" x14ac:dyDescent="0.2">
      <c r="A53" s="80"/>
      <c r="B53" s="23"/>
      <c r="C53" s="20"/>
      <c r="D53" s="20"/>
      <c r="E53" s="44"/>
      <c r="F53" s="45"/>
      <c r="G53" s="46" t="str">
        <f t="shared" si="8"/>
        <v/>
      </c>
    </row>
    <row r="54" spans="1:7" x14ac:dyDescent="0.2">
      <c r="A54" s="80"/>
      <c r="B54" s="39" t="s">
        <v>304</v>
      </c>
      <c r="C54" s="51"/>
      <c r="D54" s="47"/>
      <c r="E54" s="48"/>
      <c r="F54" s="49"/>
      <c r="G54" s="50">
        <f>SUBTOTAL(9,G45:G53)</f>
        <v>0</v>
      </c>
    </row>
    <row r="55" spans="1:7" x14ac:dyDescent="0.2">
      <c r="B55" s="23"/>
      <c r="C55" s="1"/>
      <c r="D55" s="1"/>
      <c r="E55" s="2"/>
      <c r="F55" s="3"/>
      <c r="G55" s="4"/>
    </row>
    <row r="56" spans="1:7" s="38" customFormat="1" ht="14.25" x14ac:dyDescent="0.2">
      <c r="A56" s="31"/>
      <c r="B56" s="32" t="str">
        <f>B32</f>
        <v>Chauffage provisoire</v>
      </c>
      <c r="C56" s="33" t="s">
        <v>2</v>
      </c>
      <c r="D56" s="34"/>
      <c r="E56" s="35"/>
      <c r="F56" s="36"/>
      <c r="G56" s="37">
        <f>SUBTOTAL(9,G32:G55)</f>
        <v>0</v>
      </c>
    </row>
    <row r="57" spans="1:7" s="81" customFormat="1" ht="12" x14ac:dyDescent="0.2">
      <c r="A57" s="80"/>
      <c r="B57" s="23"/>
      <c r="C57" s="20"/>
      <c r="D57" s="20"/>
      <c r="E57" s="44"/>
      <c r="F57" s="45"/>
      <c r="G57" s="46" t="str">
        <f t="shared" ref="G57" si="9">IF($E57="","",$E57*F57)</f>
        <v/>
      </c>
    </row>
    <row r="58" spans="1:7" ht="14.25" x14ac:dyDescent="0.2">
      <c r="A58" s="42" t="s">
        <v>45</v>
      </c>
      <c r="B58" s="30" t="s">
        <v>82</v>
      </c>
      <c r="C58" s="1"/>
      <c r="D58" s="1"/>
      <c r="E58" s="2"/>
      <c r="F58" s="3"/>
      <c r="G58" s="4"/>
    </row>
    <row r="59" spans="1:7" s="81" customFormat="1" ht="12" x14ac:dyDescent="0.2">
      <c r="A59" s="80"/>
      <c r="B59" s="23"/>
      <c r="C59" s="20"/>
      <c r="D59" s="20"/>
      <c r="E59" s="44"/>
      <c r="F59" s="45"/>
      <c r="G59" s="46" t="str">
        <f t="shared" ref="G59" si="10">IF($E59="","",$E59*F59)</f>
        <v/>
      </c>
    </row>
    <row r="60" spans="1:7" ht="24" x14ac:dyDescent="0.2">
      <c r="A60" s="80"/>
      <c r="B60" s="23" t="s">
        <v>244</v>
      </c>
      <c r="C60" s="20" t="s">
        <v>1</v>
      </c>
      <c r="D60" s="20">
        <v>1</v>
      </c>
      <c r="E60" s="44"/>
      <c r="F60" s="45"/>
      <c r="G60" s="46" t="str">
        <f>IF($E60="","",$E60*F60)</f>
        <v/>
      </c>
    </row>
    <row r="61" spans="1:7" x14ac:dyDescent="0.2">
      <c r="A61" s="80"/>
      <c r="B61" s="23"/>
      <c r="C61" s="20"/>
      <c r="D61" s="20"/>
      <c r="E61" s="44"/>
      <c r="F61" s="45"/>
      <c r="G61" s="46"/>
    </row>
    <row r="62" spans="1:7" ht="24" x14ac:dyDescent="0.2">
      <c r="A62" s="80"/>
      <c r="B62" s="23" t="s">
        <v>245</v>
      </c>
      <c r="C62" s="20" t="s">
        <v>1</v>
      </c>
      <c r="D62" s="20">
        <v>1</v>
      </c>
      <c r="E62" s="44"/>
      <c r="F62" s="45"/>
      <c r="G62" s="46" t="str">
        <f>IF($E62="","",$E62*F62)</f>
        <v/>
      </c>
    </row>
    <row r="63" spans="1:7" x14ac:dyDescent="0.2">
      <c r="B63" s="23"/>
      <c r="C63" s="1"/>
      <c r="D63" s="1"/>
      <c r="E63" s="2"/>
      <c r="F63" s="3"/>
      <c r="G63" s="4"/>
    </row>
    <row r="64" spans="1:7" s="38" customFormat="1" ht="14.25" x14ac:dyDescent="0.2">
      <c r="A64" s="31"/>
      <c r="B64" s="32" t="str">
        <f>B58</f>
        <v>Local technique PAC</v>
      </c>
      <c r="C64" s="33" t="s">
        <v>2</v>
      </c>
      <c r="D64" s="34"/>
      <c r="E64" s="35"/>
      <c r="F64" s="36"/>
      <c r="G64" s="37">
        <f>SUBTOTAL(9,G58:G63)</f>
        <v>0</v>
      </c>
    </row>
    <row r="65" spans="1:7" s="81" customFormat="1" ht="12" x14ac:dyDescent="0.2">
      <c r="A65" s="80"/>
      <c r="B65" s="23"/>
      <c r="C65" s="20"/>
      <c r="D65" s="20"/>
      <c r="E65" s="44"/>
      <c r="F65" s="45"/>
      <c r="G65" s="46" t="str">
        <f t="shared" ref="G65" si="11">IF($E65="","",$E65*F65)</f>
        <v/>
      </c>
    </row>
    <row r="66" spans="1:7" ht="13.5" customHeight="1" x14ac:dyDescent="0.2">
      <c r="A66" s="42" t="s">
        <v>47</v>
      </c>
      <c r="B66" s="30" t="s">
        <v>110</v>
      </c>
      <c r="C66" s="1"/>
      <c r="D66" s="1"/>
      <c r="E66" s="2"/>
      <c r="F66" s="3"/>
      <c r="G66" s="4"/>
    </row>
    <row r="67" spans="1:7" x14ac:dyDescent="0.2">
      <c r="A67" s="43"/>
      <c r="B67" s="25"/>
      <c r="C67" s="1"/>
      <c r="D67" s="1"/>
      <c r="E67" s="2"/>
      <c r="F67" s="3"/>
      <c r="G67" s="4"/>
    </row>
    <row r="68" spans="1:7" x14ac:dyDescent="0.2">
      <c r="A68" s="43" t="s">
        <v>84</v>
      </c>
      <c r="B68" s="25" t="s">
        <v>85</v>
      </c>
      <c r="C68" s="20"/>
      <c r="D68" s="20"/>
      <c r="E68" s="44"/>
      <c r="F68" s="45"/>
      <c r="G68" s="46" t="str">
        <f t="shared" ref="G68:G73" si="12">IF($E68="","",$E68*F68)</f>
        <v/>
      </c>
    </row>
    <row r="69" spans="1:7" x14ac:dyDescent="0.2">
      <c r="A69" s="80"/>
      <c r="B69" s="23"/>
      <c r="C69" s="20"/>
      <c r="D69" s="20"/>
      <c r="E69" s="44"/>
      <c r="F69" s="45"/>
      <c r="G69" s="46" t="str">
        <f t="shared" si="12"/>
        <v/>
      </c>
    </row>
    <row r="70" spans="1:7" x14ac:dyDescent="0.2">
      <c r="A70" s="80"/>
      <c r="B70" s="23" t="s">
        <v>86</v>
      </c>
      <c r="C70" s="20"/>
      <c r="D70" s="20"/>
      <c r="E70" s="44"/>
      <c r="F70" s="45"/>
      <c r="G70" s="46" t="str">
        <f t="shared" si="12"/>
        <v/>
      </c>
    </row>
    <row r="71" spans="1:7" x14ac:dyDescent="0.2">
      <c r="A71" s="80"/>
      <c r="B71" s="23" t="s">
        <v>87</v>
      </c>
      <c r="C71" s="20" t="s">
        <v>22</v>
      </c>
      <c r="D71" s="20">
        <v>6</v>
      </c>
      <c r="E71" s="44"/>
      <c r="F71" s="45"/>
      <c r="G71" s="46" t="str">
        <f t="shared" si="12"/>
        <v/>
      </c>
    </row>
    <row r="72" spans="1:7" x14ac:dyDescent="0.2">
      <c r="A72" s="80"/>
      <c r="B72" s="23" t="s">
        <v>83</v>
      </c>
      <c r="C72" s="20" t="s">
        <v>22</v>
      </c>
      <c r="D72" s="20">
        <v>6</v>
      </c>
      <c r="E72" s="44"/>
      <c r="F72" s="45"/>
      <c r="G72" s="46" t="str">
        <f t="shared" ref="G72" si="13">IF($E72="","",$E72*F72)</f>
        <v/>
      </c>
    </row>
    <row r="73" spans="1:7" x14ac:dyDescent="0.2">
      <c r="A73" s="80"/>
      <c r="B73" s="23"/>
      <c r="C73" s="20"/>
      <c r="D73" s="20"/>
      <c r="E73" s="44"/>
      <c r="F73" s="45"/>
      <c r="G73" s="46" t="str">
        <f t="shared" si="12"/>
        <v/>
      </c>
    </row>
    <row r="74" spans="1:7" x14ac:dyDescent="0.2">
      <c r="A74" s="80"/>
      <c r="B74" s="39" t="s">
        <v>88</v>
      </c>
      <c r="C74" s="51"/>
      <c r="D74" s="47"/>
      <c r="E74" s="48"/>
      <c r="F74" s="49"/>
      <c r="G74" s="50">
        <f>SUBTOTAL(9,G68:G73)</f>
        <v>0</v>
      </c>
    </row>
    <row r="75" spans="1:7" x14ac:dyDescent="0.2">
      <c r="A75" s="43"/>
      <c r="B75" s="25"/>
      <c r="C75" s="1"/>
      <c r="D75" s="1"/>
      <c r="E75" s="2"/>
      <c r="F75" s="3"/>
      <c r="G75" s="4"/>
    </row>
    <row r="76" spans="1:7" x14ac:dyDescent="0.2">
      <c r="A76" s="43" t="s">
        <v>89</v>
      </c>
      <c r="B76" s="25" t="s">
        <v>287</v>
      </c>
      <c r="C76" s="20"/>
      <c r="D76" s="20"/>
      <c r="E76" s="44"/>
      <c r="F76" s="45"/>
      <c r="G76" s="46" t="str">
        <f t="shared" ref="G76:G80" si="14">IF($E76="","",$E76*F76)</f>
        <v/>
      </c>
    </row>
    <row r="77" spans="1:7" x14ac:dyDescent="0.2">
      <c r="A77" s="80"/>
      <c r="B77" s="23"/>
      <c r="C77" s="20"/>
      <c r="D77" s="20"/>
      <c r="E77" s="44"/>
      <c r="F77" s="45"/>
      <c r="G77" s="46" t="str">
        <f t="shared" si="14"/>
        <v/>
      </c>
    </row>
    <row r="78" spans="1:7" ht="24" x14ac:dyDescent="0.2">
      <c r="A78" s="80"/>
      <c r="B78" s="23" t="s">
        <v>288</v>
      </c>
      <c r="C78" s="20"/>
      <c r="D78" s="20"/>
      <c r="E78" s="44"/>
      <c r="F78" s="45"/>
      <c r="G78" s="46" t="str">
        <f t="shared" si="14"/>
        <v/>
      </c>
    </row>
    <row r="79" spans="1:7" x14ac:dyDescent="0.2">
      <c r="A79" s="80"/>
      <c r="B79" s="23" t="s">
        <v>87</v>
      </c>
      <c r="C79" s="20" t="s">
        <v>22</v>
      </c>
      <c r="D79" s="20">
        <v>6</v>
      </c>
      <c r="E79" s="44"/>
      <c r="F79" s="45"/>
      <c r="G79" s="46" t="str">
        <f t="shared" si="14"/>
        <v/>
      </c>
    </row>
    <row r="80" spans="1:7" x14ac:dyDescent="0.2">
      <c r="A80" s="80"/>
      <c r="B80" s="23" t="s">
        <v>83</v>
      </c>
      <c r="C80" s="20" t="s">
        <v>22</v>
      </c>
      <c r="D80" s="20">
        <v>6</v>
      </c>
      <c r="E80" s="44"/>
      <c r="F80" s="45"/>
      <c r="G80" s="46" t="str">
        <f t="shared" si="14"/>
        <v/>
      </c>
    </row>
    <row r="81" spans="1:7" x14ac:dyDescent="0.2">
      <c r="A81" s="80"/>
      <c r="B81" s="23"/>
      <c r="C81" s="20"/>
      <c r="D81" s="20"/>
      <c r="E81" s="44"/>
      <c r="F81" s="45"/>
      <c r="G81" s="46" t="str">
        <f t="shared" ref="G81" si="15">IF($E81="","",$E81*F81)</f>
        <v/>
      </c>
    </row>
    <row r="82" spans="1:7" x14ac:dyDescent="0.2">
      <c r="A82" s="80"/>
      <c r="B82" s="39" t="s">
        <v>91</v>
      </c>
      <c r="C82" s="51"/>
      <c r="D82" s="47"/>
      <c r="E82" s="48"/>
      <c r="F82" s="49"/>
      <c r="G82" s="50">
        <f>SUBTOTAL(9,G76:G81)</f>
        <v>0</v>
      </c>
    </row>
    <row r="83" spans="1:7" x14ac:dyDescent="0.2">
      <c r="A83" s="43"/>
      <c r="B83" s="25"/>
      <c r="C83" s="1"/>
      <c r="D83" s="1"/>
      <c r="E83" s="2"/>
      <c r="F83" s="3"/>
      <c r="G83" s="4"/>
    </row>
    <row r="84" spans="1:7" x14ac:dyDescent="0.2">
      <c r="A84" s="43" t="s">
        <v>92</v>
      </c>
      <c r="B84" s="25" t="s">
        <v>93</v>
      </c>
      <c r="C84" s="20"/>
      <c r="D84" s="20"/>
      <c r="E84" s="44"/>
      <c r="F84" s="45"/>
      <c r="G84" s="46" t="str">
        <f t="shared" ref="G84:G87" si="16">IF($E84="","",$E84*F84)</f>
        <v/>
      </c>
    </row>
    <row r="85" spans="1:7" x14ac:dyDescent="0.2">
      <c r="A85" s="80"/>
      <c r="B85" s="23"/>
      <c r="C85" s="20"/>
      <c r="D85" s="20"/>
      <c r="E85" s="44"/>
      <c r="F85" s="45"/>
      <c r="G85" s="46" t="str">
        <f t="shared" si="16"/>
        <v/>
      </c>
    </row>
    <row r="86" spans="1:7" x14ac:dyDescent="0.2">
      <c r="A86" s="80"/>
      <c r="B86" s="23" t="s">
        <v>246</v>
      </c>
      <c r="C86" s="20" t="s">
        <v>1</v>
      </c>
      <c r="D86" s="20">
        <v>1</v>
      </c>
      <c r="E86" s="44"/>
      <c r="F86" s="191" t="s">
        <v>247</v>
      </c>
      <c r="G86" s="192"/>
    </row>
    <row r="87" spans="1:7" x14ac:dyDescent="0.2">
      <c r="A87" s="80"/>
      <c r="B87" s="23"/>
      <c r="C87" s="20"/>
      <c r="D87" s="20"/>
      <c r="E87" s="44"/>
      <c r="F87" s="45"/>
      <c r="G87" s="46" t="str">
        <f t="shared" si="16"/>
        <v/>
      </c>
    </row>
    <row r="88" spans="1:7" x14ac:dyDescent="0.2">
      <c r="A88" s="80"/>
      <c r="B88" s="39" t="s">
        <v>94</v>
      </c>
      <c r="C88" s="51"/>
      <c r="D88" s="47"/>
      <c r="E88" s="48"/>
      <c r="F88" s="49"/>
      <c r="G88" s="50">
        <f>SUBTOTAL(9,G84:G87)</f>
        <v>0</v>
      </c>
    </row>
    <row r="89" spans="1:7" x14ac:dyDescent="0.2">
      <c r="A89" s="43"/>
      <c r="B89" s="25"/>
      <c r="C89" s="1"/>
      <c r="D89" s="1"/>
      <c r="E89" s="2"/>
      <c r="F89" s="3"/>
      <c r="G89" s="4"/>
    </row>
    <row r="90" spans="1:7" x14ac:dyDescent="0.2">
      <c r="A90" s="43" t="s">
        <v>95</v>
      </c>
      <c r="B90" s="25" t="s">
        <v>96</v>
      </c>
      <c r="C90" s="20"/>
      <c r="D90" s="20"/>
      <c r="E90" s="44"/>
      <c r="F90" s="45"/>
      <c r="G90" s="46" t="str">
        <f t="shared" ref="G90:G92" si="17">IF($E90="","",$E90*F90)</f>
        <v/>
      </c>
    </row>
    <row r="91" spans="1:7" x14ac:dyDescent="0.2">
      <c r="A91" s="80"/>
      <c r="B91" s="23"/>
      <c r="C91" s="20"/>
      <c r="D91" s="20"/>
      <c r="E91" s="44"/>
      <c r="F91" s="45"/>
      <c r="G91" s="46" t="str">
        <f t="shared" si="17"/>
        <v/>
      </c>
    </row>
    <row r="92" spans="1:7" ht="60" x14ac:dyDescent="0.2">
      <c r="A92" s="80"/>
      <c r="B92" s="23" t="s">
        <v>243</v>
      </c>
      <c r="C92" s="20" t="s">
        <v>1</v>
      </c>
      <c r="D92" s="20">
        <v>1</v>
      </c>
      <c r="E92" s="44"/>
      <c r="F92" s="45"/>
      <c r="G92" s="46" t="str">
        <f t="shared" si="17"/>
        <v/>
      </c>
    </row>
    <row r="93" spans="1:7" x14ac:dyDescent="0.2">
      <c r="A93" s="80"/>
      <c r="B93" s="23"/>
      <c r="C93" s="20"/>
      <c r="D93" s="20"/>
      <c r="E93" s="44"/>
      <c r="F93" s="45"/>
      <c r="G93" s="46" t="str">
        <f t="shared" ref="G93" si="18">IF($E93="","",$E93*F93)</f>
        <v/>
      </c>
    </row>
    <row r="94" spans="1:7" x14ac:dyDescent="0.2">
      <c r="A94" s="80"/>
      <c r="B94" s="39" t="s">
        <v>97</v>
      </c>
      <c r="C94" s="51"/>
      <c r="D94" s="47"/>
      <c r="E94" s="48"/>
      <c r="F94" s="49"/>
      <c r="G94" s="50">
        <f>SUBTOTAL(9,G90:G93)</f>
        <v>0</v>
      </c>
    </row>
    <row r="95" spans="1:7" x14ac:dyDescent="0.2">
      <c r="A95" s="43"/>
      <c r="B95" s="25"/>
      <c r="C95" s="1"/>
      <c r="D95" s="1"/>
      <c r="E95" s="2"/>
      <c r="F95" s="3"/>
      <c r="G95" s="4"/>
    </row>
    <row r="96" spans="1:7" x14ac:dyDescent="0.2">
      <c r="A96" s="43" t="s">
        <v>109</v>
      </c>
      <c r="B96" s="25" t="s">
        <v>98</v>
      </c>
      <c r="C96" s="20"/>
      <c r="D96" s="20"/>
      <c r="E96" s="44"/>
      <c r="F96" s="45"/>
      <c r="G96" s="46" t="str">
        <f t="shared" ref="G96:G104" si="19">IF($E96="","",$E96*F96)</f>
        <v/>
      </c>
    </row>
    <row r="97" spans="1:7" x14ac:dyDescent="0.2">
      <c r="A97" s="80"/>
      <c r="B97" s="23"/>
      <c r="C97" s="20"/>
      <c r="D97" s="20"/>
      <c r="E97" s="44"/>
      <c r="F97" s="45"/>
      <c r="G97" s="46" t="str">
        <f t="shared" si="19"/>
        <v/>
      </c>
    </row>
    <row r="98" spans="1:7" x14ac:dyDescent="0.2">
      <c r="A98" s="80"/>
      <c r="B98" s="23" t="s">
        <v>99</v>
      </c>
      <c r="C98" s="20"/>
      <c r="D98" s="20"/>
      <c r="E98" s="44"/>
      <c r="F98" s="45"/>
      <c r="G98" s="46"/>
    </row>
    <row r="99" spans="1:7" x14ac:dyDescent="0.2">
      <c r="A99" s="80"/>
      <c r="B99" s="23" t="s">
        <v>87</v>
      </c>
      <c r="C99" s="20" t="s">
        <v>1</v>
      </c>
      <c r="D99" s="20">
        <v>3</v>
      </c>
      <c r="E99" s="44"/>
      <c r="F99" s="45"/>
      <c r="G99" s="46"/>
    </row>
    <row r="100" spans="1:7" x14ac:dyDescent="0.2">
      <c r="A100" s="80"/>
      <c r="B100" s="23"/>
      <c r="C100" s="20"/>
      <c r="D100" s="20"/>
      <c r="E100" s="44"/>
      <c r="F100" s="45"/>
      <c r="G100" s="46"/>
    </row>
    <row r="101" spans="1:7" x14ac:dyDescent="0.2">
      <c r="A101" s="80"/>
      <c r="B101" s="23" t="s">
        <v>102</v>
      </c>
      <c r="C101" s="20"/>
      <c r="D101" s="20"/>
      <c r="E101" s="44"/>
      <c r="F101" s="45"/>
      <c r="G101" s="46"/>
    </row>
    <row r="102" spans="1:7" x14ac:dyDescent="0.2">
      <c r="A102" s="80"/>
      <c r="B102" s="23" t="s">
        <v>83</v>
      </c>
      <c r="C102" s="20" t="s">
        <v>1</v>
      </c>
      <c r="D102" s="20">
        <v>2</v>
      </c>
      <c r="E102" s="44"/>
      <c r="F102" s="45"/>
      <c r="G102" s="46"/>
    </row>
    <row r="103" spans="1:7" x14ac:dyDescent="0.2">
      <c r="A103" s="80"/>
      <c r="B103" s="23"/>
      <c r="C103" s="20"/>
      <c r="D103" s="20"/>
      <c r="E103" s="44"/>
      <c r="F103" s="45"/>
      <c r="G103" s="46"/>
    </row>
    <row r="104" spans="1:7" x14ac:dyDescent="0.2">
      <c r="A104" s="80"/>
      <c r="B104" s="23" t="s">
        <v>103</v>
      </c>
      <c r="C104" s="20"/>
      <c r="D104" s="20"/>
      <c r="E104" s="44"/>
      <c r="F104" s="45"/>
      <c r="G104" s="46" t="str">
        <f t="shared" si="19"/>
        <v/>
      </c>
    </row>
    <row r="105" spans="1:7" x14ac:dyDescent="0.2">
      <c r="A105" s="80"/>
      <c r="B105" s="23" t="s">
        <v>87</v>
      </c>
      <c r="C105" s="20" t="s">
        <v>1</v>
      </c>
      <c r="D105" s="20">
        <v>1</v>
      </c>
      <c r="E105" s="44"/>
      <c r="F105" s="45"/>
      <c r="G105" s="46"/>
    </row>
    <row r="106" spans="1:7" x14ac:dyDescent="0.2">
      <c r="A106" s="80"/>
      <c r="B106" s="23"/>
      <c r="C106" s="20"/>
      <c r="D106" s="20"/>
      <c r="E106" s="44"/>
      <c r="F106" s="45"/>
      <c r="G106" s="46"/>
    </row>
    <row r="107" spans="1:7" x14ac:dyDescent="0.2">
      <c r="A107" s="80"/>
      <c r="B107" s="23" t="s">
        <v>104</v>
      </c>
      <c r="C107" s="20" t="s">
        <v>1</v>
      </c>
      <c r="D107" s="20">
        <v>2</v>
      </c>
      <c r="E107" s="44"/>
      <c r="F107" s="45"/>
      <c r="G107" s="46"/>
    </row>
    <row r="108" spans="1:7" x14ac:dyDescent="0.2">
      <c r="A108" s="80"/>
      <c r="B108" s="23"/>
      <c r="C108" s="20"/>
      <c r="D108" s="20"/>
      <c r="E108" s="44"/>
      <c r="F108" s="45"/>
      <c r="G108" s="46"/>
    </row>
    <row r="109" spans="1:7" x14ac:dyDescent="0.2">
      <c r="A109" s="80"/>
      <c r="B109" s="23" t="s">
        <v>105</v>
      </c>
      <c r="C109" s="20" t="s">
        <v>1</v>
      </c>
      <c r="D109" s="20">
        <v>1</v>
      </c>
      <c r="E109" s="44"/>
      <c r="F109" s="45"/>
      <c r="G109" s="46"/>
    </row>
    <row r="110" spans="1:7" x14ac:dyDescent="0.2">
      <c r="A110" s="80"/>
      <c r="B110" s="23"/>
      <c r="C110" s="20"/>
      <c r="D110" s="20"/>
      <c r="E110" s="44"/>
      <c r="F110" s="45"/>
      <c r="G110" s="46"/>
    </row>
    <row r="111" spans="1:7" x14ac:dyDescent="0.2">
      <c r="A111" s="80"/>
      <c r="B111" s="23" t="s">
        <v>242</v>
      </c>
      <c r="C111" s="20" t="s">
        <v>1</v>
      </c>
      <c r="D111" s="20">
        <v>1</v>
      </c>
      <c r="E111" s="44"/>
      <c r="F111" s="45"/>
      <c r="G111" s="46"/>
    </row>
    <row r="112" spans="1:7" x14ac:dyDescent="0.2">
      <c r="A112" s="80"/>
      <c r="B112" s="23"/>
      <c r="C112" s="20"/>
      <c r="D112" s="20"/>
      <c r="E112" s="44"/>
      <c r="F112" s="45"/>
      <c r="G112" s="46" t="str">
        <f t="shared" ref="G112" si="20">IF($E112="","",$E112*F112)</f>
        <v/>
      </c>
    </row>
    <row r="113" spans="1:7" x14ac:dyDescent="0.2">
      <c r="A113" s="80"/>
      <c r="B113" s="39" t="s">
        <v>108</v>
      </c>
      <c r="C113" s="51"/>
      <c r="D113" s="47"/>
      <c r="E113" s="48"/>
      <c r="F113" s="49"/>
      <c r="G113" s="50">
        <f>SUBTOTAL(9,G96:G112)</f>
        <v>0</v>
      </c>
    </row>
    <row r="114" spans="1:7" x14ac:dyDescent="0.2">
      <c r="B114" s="23"/>
      <c r="C114" s="1"/>
      <c r="D114" s="1"/>
      <c r="E114" s="2"/>
      <c r="F114" s="3"/>
      <c r="G114" s="4"/>
    </row>
    <row r="115" spans="1:7" s="38" customFormat="1" ht="14.25" x14ac:dyDescent="0.2">
      <c r="A115" s="31"/>
      <c r="B115" s="32" t="str">
        <f>B66</f>
        <v>Alimentation depuis les sondes géothermiques</v>
      </c>
      <c r="C115" s="33" t="s">
        <v>2</v>
      </c>
      <c r="D115" s="34"/>
      <c r="E115" s="35"/>
      <c r="F115" s="36"/>
      <c r="G115" s="37">
        <f>SUBTOTAL(9,G66:G114)</f>
        <v>0</v>
      </c>
    </row>
    <row r="116" spans="1:7" s="81" customFormat="1" ht="12" x14ac:dyDescent="0.2">
      <c r="A116" s="80"/>
      <c r="B116" s="23"/>
      <c r="C116" s="20"/>
      <c r="D116" s="20"/>
      <c r="E116" s="44"/>
      <c r="F116" s="45"/>
      <c r="G116" s="46" t="str">
        <f t="shared" ref="G116" si="21">IF($E116="","",$E116*F116)</f>
        <v/>
      </c>
    </row>
    <row r="117" spans="1:7" ht="13.5" customHeight="1" x14ac:dyDescent="0.2">
      <c r="A117" s="42" t="s">
        <v>51</v>
      </c>
      <c r="B117" s="30" t="s">
        <v>111</v>
      </c>
      <c r="C117" s="1"/>
      <c r="D117" s="1"/>
      <c r="E117" s="2"/>
      <c r="F117" s="3"/>
      <c r="G117" s="4"/>
    </row>
    <row r="118" spans="1:7" x14ac:dyDescent="0.2">
      <c r="A118" s="80"/>
      <c r="B118" s="23"/>
      <c r="C118" s="20"/>
      <c r="D118" s="20"/>
      <c r="E118" s="44"/>
      <c r="F118" s="45"/>
      <c r="G118" s="46" t="str">
        <f t="shared" ref="G118:G119" si="22">IF($E118="","",$E118*F118)</f>
        <v/>
      </c>
    </row>
    <row r="119" spans="1:7" ht="48" x14ac:dyDescent="0.2">
      <c r="A119" s="80"/>
      <c r="B119" s="23" t="s">
        <v>114</v>
      </c>
      <c r="C119" s="20" t="s">
        <v>1</v>
      </c>
      <c r="D119" s="20">
        <v>2</v>
      </c>
      <c r="E119" s="44"/>
      <c r="F119" s="45"/>
      <c r="G119" s="46" t="str">
        <f t="shared" si="22"/>
        <v/>
      </c>
    </row>
    <row r="120" spans="1:7" x14ac:dyDescent="0.2">
      <c r="A120" s="80"/>
      <c r="B120" s="23"/>
      <c r="C120" s="20"/>
      <c r="D120" s="20"/>
      <c r="E120" s="44"/>
      <c r="F120" s="45"/>
      <c r="G120" s="46"/>
    </row>
    <row r="121" spans="1:7" x14ac:dyDescent="0.2">
      <c r="A121" s="80"/>
      <c r="B121" s="23" t="s">
        <v>112</v>
      </c>
      <c r="C121" s="20" t="s">
        <v>1</v>
      </c>
      <c r="D121" s="20">
        <v>1</v>
      </c>
      <c r="E121" s="44"/>
      <c r="F121" s="45"/>
      <c r="G121" s="46"/>
    </row>
    <row r="122" spans="1:7" x14ac:dyDescent="0.2">
      <c r="A122" s="80"/>
      <c r="B122" s="23"/>
      <c r="C122" s="20"/>
      <c r="D122" s="20"/>
      <c r="E122" s="44"/>
      <c r="F122" s="45"/>
      <c r="G122" s="46"/>
    </row>
    <row r="123" spans="1:7" x14ac:dyDescent="0.2">
      <c r="A123" s="80"/>
      <c r="B123" s="23" t="s">
        <v>113</v>
      </c>
      <c r="C123" s="20" t="s">
        <v>23</v>
      </c>
      <c r="D123" s="20">
        <v>1</v>
      </c>
      <c r="E123" s="44"/>
      <c r="F123" s="45"/>
      <c r="G123" s="46"/>
    </row>
    <row r="124" spans="1:7" x14ac:dyDescent="0.2">
      <c r="B124" s="23"/>
      <c r="C124" s="1"/>
      <c r="D124" s="1"/>
      <c r="E124" s="2"/>
      <c r="F124" s="3"/>
      <c r="G124" s="4"/>
    </row>
    <row r="125" spans="1:7" s="38" customFormat="1" ht="14.25" x14ac:dyDescent="0.2">
      <c r="A125" s="31"/>
      <c r="B125" s="32" t="str">
        <f>B117</f>
        <v xml:space="preserve">Production de chaleur </v>
      </c>
      <c r="C125" s="33" t="s">
        <v>2</v>
      </c>
      <c r="D125" s="34"/>
      <c r="E125" s="35"/>
      <c r="F125" s="36"/>
      <c r="G125" s="37">
        <f>SUBTOTAL(9,G117:G124)</f>
        <v>0</v>
      </c>
    </row>
    <row r="126" spans="1:7" s="81" customFormat="1" ht="12" x14ac:dyDescent="0.2">
      <c r="A126" s="80"/>
      <c r="B126" s="23"/>
      <c r="C126" s="20"/>
      <c r="D126" s="20"/>
      <c r="E126" s="44"/>
      <c r="F126" s="45"/>
      <c r="G126" s="46" t="str">
        <f t="shared" ref="G126" si="23">IF($E126="","",$E126*F126)</f>
        <v/>
      </c>
    </row>
    <row r="127" spans="1:7" ht="14.25" x14ac:dyDescent="0.2">
      <c r="A127" s="42" t="s">
        <v>136</v>
      </c>
      <c r="B127" s="30" t="s">
        <v>115</v>
      </c>
      <c r="C127" s="1"/>
      <c r="D127" s="1"/>
      <c r="E127" s="2"/>
      <c r="F127" s="3"/>
      <c r="G127" s="4"/>
    </row>
    <row r="128" spans="1:7" x14ac:dyDescent="0.2">
      <c r="A128" s="43"/>
      <c r="B128" s="25"/>
      <c r="C128" s="1"/>
      <c r="D128" s="1"/>
      <c r="E128" s="2"/>
      <c r="F128" s="3"/>
      <c r="G128" s="4"/>
    </row>
    <row r="129" spans="1:7" x14ac:dyDescent="0.2">
      <c r="A129" s="43" t="s">
        <v>137</v>
      </c>
      <c r="B129" s="25" t="s">
        <v>138</v>
      </c>
      <c r="C129" s="20"/>
      <c r="D129" s="20"/>
      <c r="E129" s="44"/>
      <c r="F129" s="45"/>
      <c r="G129" s="46" t="str">
        <f t="shared" ref="G129:G134" si="24">IF($E129="","",$E129*F129)</f>
        <v/>
      </c>
    </row>
    <row r="130" spans="1:7" x14ac:dyDescent="0.2">
      <c r="A130" s="80"/>
      <c r="B130" s="23"/>
      <c r="C130" s="20"/>
      <c r="D130" s="20"/>
      <c r="E130" s="44"/>
      <c r="F130" s="45"/>
      <c r="G130" s="46" t="str">
        <f t="shared" si="24"/>
        <v/>
      </c>
    </row>
    <row r="131" spans="1:7" x14ac:dyDescent="0.2">
      <c r="A131" s="80"/>
      <c r="B131" s="23" t="s">
        <v>139</v>
      </c>
      <c r="C131" s="20"/>
      <c r="D131" s="20"/>
      <c r="E131" s="44"/>
      <c r="F131" s="45"/>
      <c r="G131" s="46" t="str">
        <f t="shared" si="24"/>
        <v/>
      </c>
    </row>
    <row r="132" spans="1:7" x14ac:dyDescent="0.2">
      <c r="A132" s="80"/>
      <c r="B132" s="23" t="s">
        <v>83</v>
      </c>
      <c r="C132" s="20" t="s">
        <v>22</v>
      </c>
      <c r="D132" s="20">
        <f>5*2</f>
        <v>10</v>
      </c>
      <c r="E132" s="44"/>
      <c r="F132" s="45"/>
      <c r="G132" s="46" t="str">
        <f t="shared" si="24"/>
        <v/>
      </c>
    </row>
    <row r="133" spans="1:7" x14ac:dyDescent="0.2">
      <c r="A133" s="80"/>
      <c r="B133" s="23" t="s">
        <v>248</v>
      </c>
      <c r="C133" s="20" t="s">
        <v>22</v>
      </c>
      <c r="D133" s="20">
        <f>4*2*2+6*2</f>
        <v>28</v>
      </c>
      <c r="E133" s="44"/>
      <c r="F133" s="45"/>
      <c r="G133" s="46" t="str">
        <f t="shared" ref="G133" si="25">IF($E133="","",$E133*F133)</f>
        <v/>
      </c>
    </row>
    <row r="134" spans="1:7" x14ac:dyDescent="0.2">
      <c r="A134" s="80"/>
      <c r="B134" s="23"/>
      <c r="C134" s="20"/>
      <c r="D134" s="20"/>
      <c r="E134" s="44"/>
      <c r="F134" s="45"/>
      <c r="G134" s="46" t="str">
        <f t="shared" si="24"/>
        <v/>
      </c>
    </row>
    <row r="135" spans="1:7" x14ac:dyDescent="0.2">
      <c r="A135" s="80"/>
      <c r="B135" s="39" t="s">
        <v>88</v>
      </c>
      <c r="C135" s="51"/>
      <c r="D135" s="47"/>
      <c r="E135" s="48"/>
      <c r="F135" s="49"/>
      <c r="G135" s="50">
        <f>SUBTOTAL(9,G129:G134)</f>
        <v>0</v>
      </c>
    </row>
    <row r="136" spans="1:7" x14ac:dyDescent="0.2">
      <c r="A136" s="43"/>
      <c r="B136" s="25"/>
      <c r="C136" s="1"/>
      <c r="D136" s="1"/>
      <c r="E136" s="2"/>
      <c r="F136" s="3"/>
      <c r="G136" s="4"/>
    </row>
    <row r="137" spans="1:7" x14ac:dyDescent="0.2">
      <c r="A137" s="43" t="s">
        <v>141</v>
      </c>
      <c r="B137" s="25" t="s">
        <v>289</v>
      </c>
      <c r="C137" s="20"/>
      <c r="D137" s="20"/>
      <c r="E137" s="44"/>
      <c r="F137" s="45"/>
      <c r="G137" s="46" t="str">
        <f t="shared" ref="G137:G142" si="26">IF($E137="","",$E137*F137)</f>
        <v/>
      </c>
    </row>
    <row r="138" spans="1:7" x14ac:dyDescent="0.2">
      <c r="A138" s="80"/>
      <c r="B138" s="23"/>
      <c r="C138" s="20"/>
      <c r="D138" s="20"/>
      <c r="E138" s="44"/>
      <c r="F138" s="45"/>
      <c r="G138" s="46" t="str">
        <f t="shared" si="26"/>
        <v/>
      </c>
    </row>
    <row r="139" spans="1:7" ht="24.75" customHeight="1" x14ac:dyDescent="0.2">
      <c r="A139" s="80"/>
      <c r="B139" s="23" t="s">
        <v>140</v>
      </c>
      <c r="C139" s="20"/>
      <c r="D139" s="20"/>
      <c r="E139" s="44"/>
      <c r="F139" s="45"/>
      <c r="G139" s="46" t="str">
        <f t="shared" si="26"/>
        <v/>
      </c>
    </row>
    <row r="140" spans="1:7" x14ac:dyDescent="0.2">
      <c r="A140" s="80"/>
      <c r="B140" s="23" t="s">
        <v>83</v>
      </c>
      <c r="C140" s="20" t="s">
        <v>22</v>
      </c>
      <c r="D140" s="20">
        <f>5*2</f>
        <v>10</v>
      </c>
      <c r="E140" s="44"/>
      <c r="F140" s="45"/>
      <c r="G140" s="46" t="str">
        <f t="shared" si="26"/>
        <v/>
      </c>
    </row>
    <row r="141" spans="1:7" x14ac:dyDescent="0.2">
      <c r="A141" s="80"/>
      <c r="B141" s="23" t="s">
        <v>248</v>
      </c>
      <c r="C141" s="20" t="s">
        <v>22</v>
      </c>
      <c r="D141" s="20">
        <f>4*2*2+6*2</f>
        <v>28</v>
      </c>
      <c r="E141" s="44"/>
      <c r="F141" s="45"/>
      <c r="G141" s="46" t="str">
        <f t="shared" si="26"/>
        <v/>
      </c>
    </row>
    <row r="142" spans="1:7" x14ac:dyDescent="0.2">
      <c r="A142" s="80"/>
      <c r="B142" s="23"/>
      <c r="C142" s="20"/>
      <c r="D142" s="20"/>
      <c r="E142" s="44"/>
      <c r="F142" s="45"/>
      <c r="G142" s="46" t="str">
        <f t="shared" si="26"/>
        <v/>
      </c>
    </row>
    <row r="143" spans="1:7" x14ac:dyDescent="0.2">
      <c r="A143" s="80"/>
      <c r="B143" s="39" t="s">
        <v>91</v>
      </c>
      <c r="C143" s="51"/>
      <c r="D143" s="47"/>
      <c r="E143" s="48"/>
      <c r="F143" s="49"/>
      <c r="G143" s="50">
        <f>SUBTOTAL(9,G137:G142)</f>
        <v>0</v>
      </c>
    </row>
    <row r="144" spans="1:7" x14ac:dyDescent="0.2">
      <c r="A144" s="80"/>
      <c r="B144" s="23"/>
      <c r="C144" s="20"/>
      <c r="D144" s="20"/>
      <c r="E144" s="44"/>
      <c r="F144" s="45"/>
      <c r="G144" s="46" t="str">
        <f t="shared" ref="G144" si="27">IF($E144="","",$E144*F144)</f>
        <v/>
      </c>
    </row>
    <row r="145" spans="1:7" x14ac:dyDescent="0.2">
      <c r="A145" s="43" t="s">
        <v>142</v>
      </c>
      <c r="B145" s="25" t="s">
        <v>116</v>
      </c>
      <c r="C145" s="20"/>
      <c r="D145" s="20"/>
      <c r="E145" s="44"/>
      <c r="F145" s="45"/>
      <c r="G145" s="46" t="str">
        <f t="shared" ref="G145:G148" si="28">IF($E145="","",$E145*F145)</f>
        <v/>
      </c>
    </row>
    <row r="146" spans="1:7" x14ac:dyDescent="0.2">
      <c r="A146" s="80"/>
      <c r="B146" s="23"/>
      <c r="C146" s="20"/>
      <c r="D146" s="20"/>
      <c r="E146" s="44"/>
      <c r="F146" s="45"/>
      <c r="G146" s="46" t="str">
        <f t="shared" si="28"/>
        <v/>
      </c>
    </row>
    <row r="147" spans="1:7" ht="24" x14ac:dyDescent="0.2">
      <c r="A147" s="80"/>
      <c r="B147" s="23" t="s">
        <v>143</v>
      </c>
      <c r="C147" s="20" t="s">
        <v>1</v>
      </c>
      <c r="D147" s="20">
        <v>1</v>
      </c>
      <c r="E147" s="44"/>
      <c r="F147" s="45"/>
      <c r="G147" s="46" t="str">
        <f t="shared" si="28"/>
        <v/>
      </c>
    </row>
    <row r="148" spans="1:7" x14ac:dyDescent="0.2">
      <c r="A148" s="80"/>
      <c r="B148" s="23"/>
      <c r="C148" s="20"/>
      <c r="D148" s="20"/>
      <c r="E148" s="44"/>
      <c r="F148" s="45"/>
      <c r="G148" s="46" t="str">
        <f t="shared" si="28"/>
        <v/>
      </c>
    </row>
    <row r="149" spans="1:7" x14ac:dyDescent="0.2">
      <c r="A149" s="80"/>
      <c r="B149" s="39" t="s">
        <v>117</v>
      </c>
      <c r="C149" s="51"/>
      <c r="D149" s="47"/>
      <c r="E149" s="48"/>
      <c r="F149" s="49"/>
      <c r="G149" s="50">
        <f>SUBTOTAL(9,G145:G148)</f>
        <v>0</v>
      </c>
    </row>
    <row r="150" spans="1:7" x14ac:dyDescent="0.2">
      <c r="A150" s="43"/>
      <c r="B150" s="25"/>
      <c r="C150" s="1"/>
      <c r="D150" s="1"/>
      <c r="E150" s="2"/>
      <c r="F150" s="3"/>
      <c r="G150" s="4"/>
    </row>
    <row r="151" spans="1:7" x14ac:dyDescent="0.2">
      <c r="A151" s="43" t="s">
        <v>145</v>
      </c>
      <c r="B151" s="25" t="s">
        <v>118</v>
      </c>
      <c r="C151" s="20"/>
      <c r="D151" s="20"/>
      <c r="E151" s="44"/>
      <c r="F151" s="45"/>
      <c r="G151" s="46" t="str">
        <f t="shared" ref="G151:G156" si="29">IF($E151="","",$E151*F151)</f>
        <v/>
      </c>
    </row>
    <row r="152" spans="1:7" x14ac:dyDescent="0.2">
      <c r="A152" s="80"/>
      <c r="B152" s="23"/>
      <c r="C152" s="20"/>
      <c r="D152" s="20"/>
      <c r="E152" s="44"/>
      <c r="F152" s="45"/>
      <c r="G152" s="46" t="str">
        <f t="shared" si="29"/>
        <v/>
      </c>
    </row>
    <row r="153" spans="1:7" ht="24" x14ac:dyDescent="0.2">
      <c r="A153" s="80"/>
      <c r="B153" s="23" t="s">
        <v>144</v>
      </c>
      <c r="C153" s="20" t="s">
        <v>1</v>
      </c>
      <c r="D153" s="20">
        <v>1</v>
      </c>
      <c r="E153" s="44"/>
      <c r="F153" s="45"/>
      <c r="G153" s="46" t="str">
        <f t="shared" si="29"/>
        <v/>
      </c>
    </row>
    <row r="154" spans="1:7" x14ac:dyDescent="0.2">
      <c r="A154" s="80"/>
      <c r="B154" s="23"/>
      <c r="C154" s="20"/>
      <c r="D154" s="20"/>
      <c r="E154" s="44"/>
      <c r="F154" s="45"/>
      <c r="G154" s="46"/>
    </row>
    <row r="155" spans="1:7" ht="13.5" customHeight="1" x14ac:dyDescent="0.2">
      <c r="B155" s="23" t="s">
        <v>39</v>
      </c>
      <c r="C155" s="1" t="s">
        <v>1</v>
      </c>
      <c r="D155" s="1">
        <v>1</v>
      </c>
      <c r="E155" s="2"/>
      <c r="F155" s="3"/>
      <c r="G155" s="4" t="str">
        <f>IF($E155="","",$E155*F155)</f>
        <v/>
      </c>
    </row>
    <row r="156" spans="1:7" x14ac:dyDescent="0.2">
      <c r="A156" s="80"/>
      <c r="B156" s="23"/>
      <c r="C156" s="20"/>
      <c r="D156" s="20"/>
      <c r="E156" s="44"/>
      <c r="F156" s="45"/>
      <c r="G156" s="46" t="str">
        <f t="shared" si="29"/>
        <v/>
      </c>
    </row>
    <row r="157" spans="1:7" x14ac:dyDescent="0.2">
      <c r="A157" s="80"/>
      <c r="B157" s="39" t="s">
        <v>119</v>
      </c>
      <c r="C157" s="51"/>
      <c r="D157" s="47"/>
      <c r="E157" s="48"/>
      <c r="F157" s="49"/>
      <c r="G157" s="50">
        <f>SUBTOTAL(9,G151:G156)</f>
        <v>0</v>
      </c>
    </row>
    <row r="158" spans="1:7" x14ac:dyDescent="0.2">
      <c r="A158" s="43"/>
      <c r="B158" s="25"/>
      <c r="C158" s="1"/>
      <c r="D158" s="1"/>
      <c r="E158" s="2"/>
      <c r="F158" s="3"/>
      <c r="G158" s="4"/>
    </row>
    <row r="159" spans="1:7" x14ac:dyDescent="0.2">
      <c r="A159" s="43" t="s">
        <v>146</v>
      </c>
      <c r="B159" s="25" t="s">
        <v>93</v>
      </c>
      <c r="C159" s="20"/>
      <c r="D159" s="20"/>
      <c r="E159" s="44"/>
      <c r="F159" s="45"/>
      <c r="G159" s="46" t="str">
        <f t="shared" ref="G159:G161" si="30">IF($E159="","",$E159*F159)</f>
        <v/>
      </c>
    </row>
    <row r="160" spans="1:7" x14ac:dyDescent="0.2">
      <c r="A160" s="80"/>
      <c r="B160" s="23"/>
      <c r="C160" s="20"/>
      <c r="D160" s="20"/>
      <c r="E160" s="44"/>
      <c r="F160" s="45"/>
      <c r="G160" s="46" t="str">
        <f t="shared" si="30"/>
        <v/>
      </c>
    </row>
    <row r="161" spans="1:7" ht="36" x14ac:dyDescent="0.2">
      <c r="A161" s="80"/>
      <c r="B161" s="23" t="s">
        <v>249</v>
      </c>
      <c r="C161" s="20" t="s">
        <v>1</v>
      </c>
      <c r="D161" s="20">
        <v>1</v>
      </c>
      <c r="E161" s="44"/>
      <c r="F161" s="45"/>
      <c r="G161" s="46" t="str">
        <f t="shared" si="30"/>
        <v/>
      </c>
    </row>
    <row r="162" spans="1:7" x14ac:dyDescent="0.2">
      <c r="A162" s="80"/>
      <c r="B162" s="23"/>
      <c r="C162" s="20"/>
      <c r="D162" s="20"/>
      <c r="E162" s="44"/>
      <c r="F162" s="45"/>
      <c r="G162" s="46" t="str">
        <f t="shared" ref="G162:G163" si="31">IF($E162="","",$E162*F162)</f>
        <v/>
      </c>
    </row>
    <row r="163" spans="1:7" ht="36" x14ac:dyDescent="0.2">
      <c r="A163" s="80"/>
      <c r="B163" s="23" t="s">
        <v>250</v>
      </c>
      <c r="C163" s="20" t="s">
        <v>1</v>
      </c>
      <c r="D163" s="20">
        <v>1</v>
      </c>
      <c r="E163" s="44"/>
      <c r="F163" s="45"/>
      <c r="G163" s="46" t="str">
        <f t="shared" si="31"/>
        <v/>
      </c>
    </row>
    <row r="164" spans="1:7" x14ac:dyDescent="0.2">
      <c r="A164" s="80"/>
      <c r="B164" s="23"/>
      <c r="C164" s="20"/>
      <c r="D164" s="20"/>
      <c r="E164" s="44"/>
      <c r="F164" s="45"/>
      <c r="G164" s="46" t="str">
        <f t="shared" ref="G164:G165" si="32">IF($E164="","",$E164*F164)</f>
        <v/>
      </c>
    </row>
    <row r="165" spans="1:7" ht="36" x14ac:dyDescent="0.2">
      <c r="A165" s="80"/>
      <c r="B165" s="23" t="s">
        <v>251</v>
      </c>
      <c r="C165" s="20" t="s">
        <v>1</v>
      </c>
      <c r="D165" s="20">
        <v>1</v>
      </c>
      <c r="E165" s="44"/>
      <c r="F165" s="45"/>
      <c r="G165" s="46" t="str">
        <f t="shared" si="32"/>
        <v/>
      </c>
    </row>
    <row r="166" spans="1:7" x14ac:dyDescent="0.2">
      <c r="A166" s="80"/>
      <c r="B166" s="23"/>
      <c r="C166" s="20"/>
      <c r="D166" s="20"/>
      <c r="E166" s="44"/>
      <c r="F166" s="45"/>
      <c r="G166" s="46" t="str">
        <f t="shared" ref="G166:G167" si="33">IF($E166="","",$E166*F166)</f>
        <v/>
      </c>
    </row>
    <row r="167" spans="1:7" ht="36" x14ac:dyDescent="0.2">
      <c r="A167" s="80"/>
      <c r="B167" s="23" t="s">
        <v>252</v>
      </c>
      <c r="C167" s="20" t="s">
        <v>1</v>
      </c>
      <c r="D167" s="20">
        <v>1</v>
      </c>
      <c r="E167" s="44"/>
      <c r="F167" s="45"/>
      <c r="G167" s="46" t="str">
        <f t="shared" si="33"/>
        <v/>
      </c>
    </row>
    <row r="168" spans="1:7" x14ac:dyDescent="0.2">
      <c r="A168" s="80"/>
      <c r="B168" s="23"/>
      <c r="C168" s="20"/>
      <c r="D168" s="20"/>
      <c r="E168" s="44"/>
      <c r="F168" s="45"/>
      <c r="G168" s="46" t="str">
        <f t="shared" ref="G168:G169" si="34">IF($E168="","",$E168*F168)</f>
        <v/>
      </c>
    </row>
    <row r="169" spans="1:7" ht="36" x14ac:dyDescent="0.2">
      <c r="A169" s="80"/>
      <c r="B169" s="23" t="s">
        <v>253</v>
      </c>
      <c r="C169" s="20" t="s">
        <v>1</v>
      </c>
      <c r="D169" s="20">
        <v>1</v>
      </c>
      <c r="E169" s="44"/>
      <c r="F169" s="45"/>
      <c r="G169" s="46" t="str">
        <f t="shared" si="34"/>
        <v/>
      </c>
    </row>
    <row r="170" spans="1:7" x14ac:dyDescent="0.2">
      <c r="A170" s="80"/>
      <c r="B170" s="23"/>
      <c r="C170" s="20"/>
      <c r="D170" s="20"/>
      <c r="E170" s="44"/>
      <c r="F170" s="45"/>
      <c r="G170" s="46" t="str">
        <f t="shared" ref="G170" si="35">IF($E170="","",$E170*F170)</f>
        <v/>
      </c>
    </row>
    <row r="171" spans="1:7" x14ac:dyDescent="0.2">
      <c r="A171" s="80"/>
      <c r="B171" s="39" t="s">
        <v>94</v>
      </c>
      <c r="C171" s="51"/>
      <c r="D171" s="47"/>
      <c r="E171" s="48"/>
      <c r="F171" s="49"/>
      <c r="G171" s="50">
        <f>SUBTOTAL(9,G159:G170)</f>
        <v>0</v>
      </c>
    </row>
    <row r="172" spans="1:7" x14ac:dyDescent="0.2">
      <c r="A172" s="43"/>
      <c r="B172" s="25"/>
      <c r="C172" s="1"/>
      <c r="D172" s="1"/>
      <c r="E172" s="2"/>
      <c r="F172" s="3"/>
      <c r="G172" s="4"/>
    </row>
    <row r="173" spans="1:7" x14ac:dyDescent="0.2">
      <c r="A173" s="43" t="s">
        <v>147</v>
      </c>
      <c r="B173" s="25" t="s">
        <v>120</v>
      </c>
      <c r="C173" s="20"/>
      <c r="D173" s="20"/>
      <c r="E173" s="44"/>
      <c r="F173" s="45"/>
      <c r="G173" s="46" t="str">
        <f>IF($E173="","",$E173*F173)</f>
        <v/>
      </c>
    </row>
    <row r="174" spans="1:7" x14ac:dyDescent="0.2">
      <c r="A174" s="80"/>
      <c r="B174" s="23"/>
      <c r="C174" s="20"/>
      <c r="D174" s="20"/>
      <c r="E174" s="44"/>
      <c r="F174" s="45"/>
      <c r="G174" s="46" t="str">
        <f>IF($E174="","",$E174*F174)</f>
        <v/>
      </c>
    </row>
    <row r="175" spans="1:7" ht="36" x14ac:dyDescent="0.2">
      <c r="A175" s="80"/>
      <c r="B175" s="23" t="s">
        <v>121</v>
      </c>
      <c r="C175" s="20" t="s">
        <v>1</v>
      </c>
      <c r="D175" s="20">
        <v>1</v>
      </c>
      <c r="E175" s="44"/>
      <c r="F175" s="45"/>
      <c r="G175" s="46" t="str">
        <f>IF($E175="","",$E175*F175)</f>
        <v/>
      </c>
    </row>
    <row r="176" spans="1:7" x14ac:dyDescent="0.2">
      <c r="A176" s="80"/>
      <c r="B176" s="23"/>
      <c r="C176" s="20"/>
      <c r="D176" s="20"/>
      <c r="E176" s="44"/>
      <c r="F176" s="45"/>
      <c r="G176" s="46" t="str">
        <f>IF($E176="","",$E176*F176)</f>
        <v/>
      </c>
    </row>
    <row r="177" spans="1:7" x14ac:dyDescent="0.2">
      <c r="A177" s="80"/>
      <c r="B177" s="39" t="s">
        <v>122</v>
      </c>
      <c r="C177" s="51"/>
      <c r="D177" s="47"/>
      <c r="E177" s="48"/>
      <c r="F177" s="49"/>
      <c r="G177" s="50">
        <f>SUBTOTAL(9,G173:G176)</f>
        <v>0</v>
      </c>
    </row>
    <row r="178" spans="1:7" x14ac:dyDescent="0.2">
      <c r="A178" s="43"/>
      <c r="B178" s="25"/>
      <c r="C178" s="1"/>
      <c r="D178" s="1"/>
      <c r="E178" s="2"/>
      <c r="F178" s="3"/>
      <c r="G178" s="4"/>
    </row>
    <row r="179" spans="1:7" x14ac:dyDescent="0.2">
      <c r="A179" s="43" t="s">
        <v>148</v>
      </c>
      <c r="B179" s="25" t="s">
        <v>123</v>
      </c>
      <c r="C179" s="20"/>
      <c r="D179" s="20"/>
      <c r="E179" s="44"/>
      <c r="F179" s="45"/>
      <c r="G179" s="46" t="str">
        <f>IF($E179="","",$E179*F179)</f>
        <v/>
      </c>
    </row>
    <row r="180" spans="1:7" x14ac:dyDescent="0.2">
      <c r="A180" s="80"/>
      <c r="B180" s="23"/>
      <c r="C180" s="20"/>
      <c r="D180" s="20"/>
      <c r="E180" s="44"/>
      <c r="F180" s="45"/>
      <c r="G180" s="46" t="str">
        <f>IF($E180="","",$E180*F180)</f>
        <v/>
      </c>
    </row>
    <row r="181" spans="1:7" x14ac:dyDescent="0.2">
      <c r="A181" s="80"/>
      <c r="B181" s="23" t="s">
        <v>124</v>
      </c>
      <c r="C181" s="20" t="s">
        <v>1</v>
      </c>
      <c r="D181" s="20">
        <v>2</v>
      </c>
      <c r="E181" s="44"/>
      <c r="F181" s="45"/>
      <c r="G181" s="46" t="str">
        <f>IF($E181="","",$E181*F181)</f>
        <v/>
      </c>
    </row>
    <row r="182" spans="1:7" x14ac:dyDescent="0.2">
      <c r="A182" s="80"/>
      <c r="B182" s="23"/>
      <c r="C182" s="20"/>
      <c r="D182" s="20"/>
      <c r="E182" s="44"/>
      <c r="F182" s="45"/>
      <c r="G182" s="46" t="str">
        <f>IF($E182="","",$E182*F182)</f>
        <v/>
      </c>
    </row>
    <row r="183" spans="1:7" x14ac:dyDescent="0.2">
      <c r="A183" s="80"/>
      <c r="B183" s="23" t="s">
        <v>125</v>
      </c>
      <c r="C183" s="20" t="s">
        <v>1</v>
      </c>
      <c r="D183" s="20">
        <v>1</v>
      </c>
      <c r="E183" s="44"/>
      <c r="F183" s="45"/>
      <c r="G183" s="46" t="str">
        <f>IF($E183="","",$E183*F183)</f>
        <v/>
      </c>
    </row>
    <row r="184" spans="1:7" x14ac:dyDescent="0.2">
      <c r="A184" s="80"/>
      <c r="B184" s="23"/>
      <c r="C184" s="20"/>
      <c r="D184" s="20"/>
      <c r="E184" s="44"/>
      <c r="F184" s="45"/>
      <c r="G184" s="46"/>
    </row>
    <row r="185" spans="1:7" ht="24" x14ac:dyDescent="0.2">
      <c r="A185" s="80"/>
      <c r="B185" s="23" t="s">
        <v>126</v>
      </c>
      <c r="C185" s="20" t="s">
        <v>1</v>
      </c>
      <c r="D185" s="20">
        <v>1</v>
      </c>
      <c r="E185" s="44"/>
      <c r="F185" s="45"/>
      <c r="G185" s="46"/>
    </row>
    <row r="186" spans="1:7" x14ac:dyDescent="0.2">
      <c r="A186" s="80"/>
      <c r="B186" s="23"/>
      <c r="C186" s="20"/>
      <c r="D186" s="20"/>
      <c r="E186" s="44"/>
      <c r="F186" s="45"/>
      <c r="G186" s="46"/>
    </row>
    <row r="187" spans="1:7" x14ac:dyDescent="0.2">
      <c r="A187" s="80"/>
      <c r="B187" s="23" t="s">
        <v>127</v>
      </c>
      <c r="C187" s="20" t="s">
        <v>1</v>
      </c>
      <c r="D187" s="20">
        <v>1</v>
      </c>
      <c r="E187" s="44"/>
      <c r="F187" s="45"/>
      <c r="G187" s="46"/>
    </row>
    <row r="188" spans="1:7" x14ac:dyDescent="0.2">
      <c r="A188" s="80"/>
      <c r="B188" s="23"/>
      <c r="C188" s="20"/>
      <c r="D188" s="20"/>
      <c r="E188" s="44"/>
      <c r="F188" s="45"/>
      <c r="G188" s="46" t="str">
        <f>IF($E188="","",$E188*F188)</f>
        <v/>
      </c>
    </row>
    <row r="189" spans="1:7" x14ac:dyDescent="0.2">
      <c r="A189" s="80"/>
      <c r="B189" s="39" t="s">
        <v>128</v>
      </c>
      <c r="C189" s="51"/>
      <c r="D189" s="47"/>
      <c r="E189" s="48"/>
      <c r="F189" s="49"/>
      <c r="G189" s="50">
        <f>SUBTOTAL(9,G179:G188)</f>
        <v>0</v>
      </c>
    </row>
    <row r="190" spans="1:7" x14ac:dyDescent="0.2">
      <c r="A190" s="43"/>
      <c r="B190" s="25"/>
      <c r="C190" s="1"/>
      <c r="D190" s="1"/>
      <c r="E190" s="2"/>
      <c r="F190" s="3"/>
      <c r="G190" s="4"/>
    </row>
    <row r="191" spans="1:7" x14ac:dyDescent="0.2">
      <c r="A191" s="43" t="s">
        <v>149</v>
      </c>
      <c r="B191" s="25" t="s">
        <v>98</v>
      </c>
      <c r="C191" s="20"/>
      <c r="D191" s="20"/>
      <c r="E191" s="44"/>
      <c r="F191" s="45"/>
      <c r="G191" s="46" t="str">
        <f t="shared" ref="G191:G193" si="36">IF($E191="","",$E191*F191)</f>
        <v/>
      </c>
    </row>
    <row r="192" spans="1:7" x14ac:dyDescent="0.2">
      <c r="A192" s="80"/>
      <c r="B192" s="23"/>
      <c r="C192" s="20"/>
      <c r="D192" s="20"/>
      <c r="E192" s="44"/>
      <c r="F192" s="45"/>
      <c r="G192" s="46" t="str">
        <f t="shared" si="36"/>
        <v/>
      </c>
    </row>
    <row r="193" spans="1:7" x14ac:dyDescent="0.2">
      <c r="A193" s="80"/>
      <c r="B193" s="23" t="s">
        <v>150</v>
      </c>
      <c r="C193" s="20"/>
      <c r="D193" s="20"/>
      <c r="E193" s="44"/>
      <c r="F193" s="45"/>
      <c r="G193" s="46" t="str">
        <f t="shared" si="36"/>
        <v/>
      </c>
    </row>
    <row r="194" spans="1:7" x14ac:dyDescent="0.2">
      <c r="A194" s="80"/>
      <c r="B194" s="23" t="s">
        <v>100</v>
      </c>
      <c r="C194" s="20" t="s">
        <v>1</v>
      </c>
      <c r="D194" s="20">
        <v>3</v>
      </c>
      <c r="E194" s="44"/>
      <c r="F194" s="45"/>
      <c r="G194" s="46"/>
    </row>
    <row r="195" spans="1:7" x14ac:dyDescent="0.2">
      <c r="A195" s="80"/>
      <c r="B195" s="23"/>
      <c r="C195" s="20"/>
      <c r="D195" s="20"/>
      <c r="E195" s="44"/>
      <c r="F195" s="45"/>
      <c r="G195" s="46"/>
    </row>
    <row r="196" spans="1:7" x14ac:dyDescent="0.2">
      <c r="A196" s="80"/>
      <c r="B196" s="23" t="s">
        <v>99</v>
      </c>
      <c r="C196" s="20"/>
      <c r="D196" s="20"/>
      <c r="E196" s="44"/>
      <c r="F196" s="45"/>
      <c r="G196" s="46"/>
    </row>
    <row r="197" spans="1:7" x14ac:dyDescent="0.2">
      <c r="A197" s="80"/>
      <c r="B197" s="23" t="s">
        <v>83</v>
      </c>
      <c r="C197" s="20" t="s">
        <v>1</v>
      </c>
      <c r="D197" s="20">
        <v>2</v>
      </c>
      <c r="E197" s="44"/>
      <c r="F197" s="45"/>
      <c r="G197" s="46"/>
    </row>
    <row r="198" spans="1:7" x14ac:dyDescent="0.2">
      <c r="A198" s="80"/>
      <c r="B198" s="23" t="s">
        <v>248</v>
      </c>
      <c r="C198" s="20" t="s">
        <v>1</v>
      </c>
      <c r="D198" s="20">
        <v>6</v>
      </c>
      <c r="E198" s="44"/>
      <c r="F198" s="45"/>
      <c r="G198" s="46"/>
    </row>
    <row r="199" spans="1:7" x14ac:dyDescent="0.2">
      <c r="A199" s="80"/>
      <c r="B199" s="23" t="s">
        <v>158</v>
      </c>
      <c r="C199" s="20" t="s">
        <v>1</v>
      </c>
      <c r="D199" s="20">
        <v>4</v>
      </c>
      <c r="E199" s="44"/>
      <c r="F199" s="45"/>
      <c r="G199" s="46"/>
    </row>
    <row r="200" spans="1:7" x14ac:dyDescent="0.2">
      <c r="A200" s="80"/>
      <c r="B200" s="23" t="s">
        <v>100</v>
      </c>
      <c r="C200" s="20" t="s">
        <v>1</v>
      </c>
      <c r="D200" s="20">
        <f>4*4</f>
        <v>16</v>
      </c>
      <c r="E200" s="44"/>
      <c r="F200" s="45"/>
      <c r="G200" s="46"/>
    </row>
    <row r="201" spans="1:7" x14ac:dyDescent="0.2">
      <c r="A201" s="80"/>
      <c r="B201" s="23"/>
      <c r="C201" s="20"/>
      <c r="D201" s="20"/>
      <c r="E201" s="44"/>
      <c r="F201" s="45"/>
      <c r="G201" s="46"/>
    </row>
    <row r="202" spans="1:7" x14ac:dyDescent="0.2">
      <c r="A202" s="80"/>
      <c r="B202" s="23" t="s">
        <v>101</v>
      </c>
      <c r="C202" s="20"/>
      <c r="D202" s="20"/>
      <c r="E202" s="44"/>
      <c r="F202" s="45"/>
      <c r="G202" s="46"/>
    </row>
    <row r="203" spans="1:7" x14ac:dyDescent="0.2">
      <c r="A203" s="80"/>
      <c r="B203" s="23" t="s">
        <v>100</v>
      </c>
      <c r="C203" s="20" t="s">
        <v>1</v>
      </c>
      <c r="D203" s="20">
        <v>1</v>
      </c>
      <c r="E203" s="44"/>
      <c r="F203" s="45"/>
      <c r="G203" s="46"/>
    </row>
    <row r="204" spans="1:7" x14ac:dyDescent="0.2">
      <c r="A204" s="80"/>
      <c r="B204" s="23" t="s">
        <v>254</v>
      </c>
      <c r="C204" s="20" t="s">
        <v>1</v>
      </c>
      <c r="D204" s="20">
        <v>4</v>
      </c>
      <c r="E204" s="44"/>
      <c r="F204" s="45"/>
      <c r="G204" s="46"/>
    </row>
    <row r="205" spans="1:7" x14ac:dyDescent="0.2">
      <c r="A205" s="80"/>
      <c r="B205" s="23"/>
      <c r="C205" s="20"/>
      <c r="D205" s="20"/>
      <c r="E205" s="44"/>
      <c r="F205" s="45"/>
      <c r="G205" s="46"/>
    </row>
    <row r="206" spans="1:7" x14ac:dyDescent="0.2">
      <c r="A206" s="80"/>
      <c r="B206" s="23" t="s">
        <v>102</v>
      </c>
      <c r="C206" s="20"/>
      <c r="D206" s="20"/>
      <c r="E206" s="44"/>
      <c r="F206" s="45"/>
      <c r="G206" s="46"/>
    </row>
    <row r="207" spans="1:7" x14ac:dyDescent="0.2">
      <c r="A207" s="80"/>
      <c r="B207" s="23" t="s">
        <v>158</v>
      </c>
      <c r="C207" s="20" t="s">
        <v>1</v>
      </c>
      <c r="D207" s="20">
        <v>1</v>
      </c>
      <c r="E207" s="44"/>
      <c r="F207" s="45"/>
      <c r="G207" s="46"/>
    </row>
    <row r="208" spans="1:7" x14ac:dyDescent="0.2">
      <c r="A208" s="80"/>
      <c r="B208" s="23" t="s">
        <v>100</v>
      </c>
      <c r="C208" s="20" t="s">
        <v>1</v>
      </c>
      <c r="D208" s="20">
        <v>4</v>
      </c>
      <c r="E208" s="44"/>
      <c r="F208" s="45"/>
      <c r="G208" s="46"/>
    </row>
    <row r="209" spans="1:7" x14ac:dyDescent="0.2">
      <c r="A209" s="80"/>
      <c r="B209" s="23"/>
      <c r="C209" s="20"/>
      <c r="D209" s="20"/>
      <c r="E209" s="44"/>
      <c r="F209" s="45"/>
      <c r="G209" s="46"/>
    </row>
    <row r="210" spans="1:7" x14ac:dyDescent="0.2">
      <c r="A210" s="80"/>
      <c r="B210" s="23" t="s">
        <v>104</v>
      </c>
      <c r="C210" s="20" t="s">
        <v>1</v>
      </c>
      <c r="D210" s="20">
        <v>9</v>
      </c>
      <c r="E210" s="44"/>
      <c r="F210" s="45"/>
      <c r="G210" s="46"/>
    </row>
    <row r="211" spans="1:7" x14ac:dyDescent="0.2">
      <c r="A211" s="80"/>
      <c r="B211" s="23"/>
      <c r="C211" s="20"/>
      <c r="D211" s="20"/>
      <c r="E211" s="44"/>
      <c r="F211" s="45"/>
      <c r="G211" s="46"/>
    </row>
    <row r="212" spans="1:7" x14ac:dyDescent="0.2">
      <c r="A212" s="80"/>
      <c r="B212" s="23" t="s">
        <v>105</v>
      </c>
      <c r="C212" s="20" t="s">
        <v>1</v>
      </c>
      <c r="D212" s="20">
        <v>2</v>
      </c>
      <c r="E212" s="44"/>
      <c r="F212" s="45"/>
      <c r="G212" s="46"/>
    </row>
    <row r="213" spans="1:7" x14ac:dyDescent="0.2">
      <c r="A213" s="80"/>
      <c r="B213" s="23"/>
      <c r="C213" s="20"/>
      <c r="D213" s="20"/>
      <c r="E213" s="44"/>
      <c r="F213" s="45"/>
      <c r="G213" s="46"/>
    </row>
    <row r="214" spans="1:7" x14ac:dyDescent="0.2">
      <c r="A214" s="80"/>
      <c r="B214" s="23" t="s">
        <v>106</v>
      </c>
      <c r="C214" s="20" t="s">
        <v>1</v>
      </c>
      <c r="D214" s="20">
        <v>5</v>
      </c>
      <c r="E214" s="44"/>
      <c r="F214" s="45"/>
      <c r="G214" s="46"/>
    </row>
    <row r="215" spans="1:7" x14ac:dyDescent="0.2">
      <c r="A215" s="80"/>
      <c r="B215" s="23"/>
      <c r="C215" s="20"/>
      <c r="D215" s="20"/>
      <c r="E215" s="44"/>
      <c r="F215" s="45"/>
      <c r="G215" s="46"/>
    </row>
    <row r="216" spans="1:7" ht="12" customHeight="1" x14ac:dyDescent="0.2">
      <c r="A216" s="80"/>
      <c r="B216" s="23" t="s">
        <v>151</v>
      </c>
      <c r="C216" s="20"/>
      <c r="D216" s="20"/>
      <c r="E216" s="44"/>
      <c r="F216" s="45"/>
      <c r="G216" s="46"/>
    </row>
    <row r="217" spans="1:7" x14ac:dyDescent="0.2">
      <c r="A217" s="80"/>
      <c r="B217" s="23" t="s">
        <v>248</v>
      </c>
      <c r="C217" s="20" t="s">
        <v>1</v>
      </c>
      <c r="D217" s="20">
        <v>1</v>
      </c>
      <c r="E217" s="44"/>
      <c r="F217" s="45"/>
      <c r="G217" s="46"/>
    </row>
    <row r="218" spans="1:7" x14ac:dyDescent="0.2">
      <c r="A218" s="80"/>
      <c r="B218" s="23" t="s">
        <v>158</v>
      </c>
      <c r="C218" s="20" t="s">
        <v>1</v>
      </c>
      <c r="D218" s="20">
        <v>1</v>
      </c>
      <c r="E218" s="44"/>
      <c r="F218" s="45"/>
      <c r="G218" s="46"/>
    </row>
    <row r="219" spans="1:7" x14ac:dyDescent="0.2">
      <c r="A219" s="80"/>
      <c r="B219" s="23" t="s">
        <v>100</v>
      </c>
      <c r="C219" s="20" t="s">
        <v>1</v>
      </c>
      <c r="D219" s="20">
        <v>4</v>
      </c>
      <c r="E219" s="44"/>
      <c r="F219" s="45"/>
      <c r="G219" s="46"/>
    </row>
    <row r="220" spans="1:7" x14ac:dyDescent="0.2">
      <c r="A220" s="80"/>
      <c r="B220" s="23"/>
      <c r="C220" s="20"/>
      <c r="D220" s="20"/>
      <c r="E220" s="44"/>
      <c r="F220" s="45"/>
      <c r="G220" s="46"/>
    </row>
    <row r="221" spans="1:7" x14ac:dyDescent="0.2">
      <c r="A221" s="80"/>
      <c r="B221" s="23" t="s">
        <v>107</v>
      </c>
      <c r="C221" s="20" t="s">
        <v>1</v>
      </c>
      <c r="D221" s="20">
        <v>2</v>
      </c>
      <c r="E221" s="44"/>
      <c r="F221" s="45"/>
      <c r="G221" s="46"/>
    </row>
    <row r="222" spans="1:7" x14ac:dyDescent="0.2">
      <c r="A222" s="80"/>
      <c r="B222" s="23"/>
      <c r="C222" s="20"/>
      <c r="D222" s="20"/>
      <c r="E222" s="44"/>
      <c r="F222" s="45"/>
      <c r="G222" s="46"/>
    </row>
    <row r="223" spans="1:7" ht="12" customHeight="1" x14ac:dyDescent="0.2">
      <c r="A223" s="80"/>
      <c r="B223" s="23" t="s">
        <v>152</v>
      </c>
      <c r="C223" s="20" t="s">
        <v>1</v>
      </c>
      <c r="D223" s="20">
        <v>1</v>
      </c>
      <c r="E223" s="44"/>
      <c r="F223" s="45"/>
      <c r="G223" s="46"/>
    </row>
    <row r="224" spans="1:7" x14ac:dyDescent="0.2">
      <c r="A224" s="80"/>
      <c r="B224" s="23"/>
      <c r="C224" s="20"/>
      <c r="D224" s="20"/>
      <c r="E224" s="44"/>
      <c r="F224" s="45"/>
      <c r="G224" s="46"/>
    </row>
    <row r="225" spans="1:7" ht="24" x14ac:dyDescent="0.2">
      <c r="A225" s="80"/>
      <c r="B225" s="23" t="s">
        <v>255</v>
      </c>
      <c r="C225" s="20" t="s">
        <v>1</v>
      </c>
      <c r="D225" s="20">
        <v>1</v>
      </c>
      <c r="E225" s="44"/>
      <c r="F225" s="45"/>
      <c r="G225" s="46"/>
    </row>
    <row r="226" spans="1:7" x14ac:dyDescent="0.2">
      <c r="A226" s="80"/>
      <c r="B226" s="23"/>
      <c r="C226" s="20"/>
      <c r="D226" s="20"/>
      <c r="E226" s="44"/>
      <c r="F226" s="45"/>
      <c r="G226" s="46" t="str">
        <f t="shared" ref="G226" si="37">IF($E226="","",$E226*F226)</f>
        <v/>
      </c>
    </row>
    <row r="227" spans="1:7" x14ac:dyDescent="0.2">
      <c r="A227" s="80"/>
      <c r="B227" s="39" t="s">
        <v>108</v>
      </c>
      <c r="C227" s="51"/>
      <c r="D227" s="47"/>
      <c r="E227" s="48"/>
      <c r="F227" s="49"/>
      <c r="G227" s="50">
        <f>SUBTOTAL(9,G191:G226)</f>
        <v>0</v>
      </c>
    </row>
    <row r="228" spans="1:7" x14ac:dyDescent="0.2">
      <c r="A228" s="43"/>
      <c r="B228" s="25"/>
      <c r="C228" s="1"/>
      <c r="D228" s="1"/>
      <c r="E228" s="2"/>
      <c r="F228" s="3"/>
      <c r="G228" s="4"/>
    </row>
    <row r="229" spans="1:7" x14ac:dyDescent="0.2">
      <c r="A229" s="43" t="s">
        <v>153</v>
      </c>
      <c r="B229" s="25" t="s">
        <v>129</v>
      </c>
      <c r="C229" s="20"/>
      <c r="D229" s="20"/>
      <c r="E229" s="44"/>
      <c r="F229" s="45"/>
      <c r="G229" s="46" t="str">
        <f t="shared" ref="G229:G234" si="38">IF($E229="","",$E229*F229)</f>
        <v/>
      </c>
    </row>
    <row r="230" spans="1:7" x14ac:dyDescent="0.2">
      <c r="A230" s="80"/>
      <c r="B230" s="23"/>
      <c r="C230" s="20"/>
      <c r="D230" s="20"/>
      <c r="E230" s="44"/>
      <c r="F230" s="45"/>
      <c r="G230" s="46" t="str">
        <f t="shared" si="38"/>
        <v/>
      </c>
    </row>
    <row r="231" spans="1:7" ht="24" x14ac:dyDescent="0.2">
      <c r="A231" s="80"/>
      <c r="B231" s="23" t="s">
        <v>130</v>
      </c>
      <c r="C231" s="20" t="s">
        <v>1</v>
      </c>
      <c r="D231" s="20">
        <v>1</v>
      </c>
      <c r="E231" s="44"/>
      <c r="F231" s="45"/>
      <c r="G231" s="46" t="str">
        <f t="shared" si="38"/>
        <v/>
      </c>
    </row>
    <row r="232" spans="1:7" x14ac:dyDescent="0.2">
      <c r="A232" s="80"/>
      <c r="B232" s="23"/>
      <c r="C232" s="20"/>
      <c r="D232" s="20"/>
      <c r="E232" s="44"/>
      <c r="F232" s="45"/>
      <c r="G232" s="46" t="str">
        <f t="shared" ref="G232:G233" si="39">IF($E232="","",$E232*F232)</f>
        <v/>
      </c>
    </row>
    <row r="233" spans="1:7" x14ac:dyDescent="0.2">
      <c r="A233" s="80"/>
      <c r="B233" s="23" t="s">
        <v>154</v>
      </c>
      <c r="C233" s="20" t="s">
        <v>1</v>
      </c>
      <c r="D233" s="20">
        <v>1</v>
      </c>
      <c r="E233" s="44"/>
      <c r="F233" s="45"/>
      <c r="G233" s="46" t="str">
        <f t="shared" si="39"/>
        <v/>
      </c>
    </row>
    <row r="234" spans="1:7" x14ac:dyDescent="0.2">
      <c r="A234" s="80"/>
      <c r="B234" s="23"/>
      <c r="C234" s="20"/>
      <c r="D234" s="20"/>
      <c r="E234" s="44"/>
      <c r="F234" s="45"/>
      <c r="G234" s="46" t="str">
        <f t="shared" si="38"/>
        <v/>
      </c>
    </row>
    <row r="235" spans="1:7" x14ac:dyDescent="0.2">
      <c r="A235" s="80"/>
      <c r="B235" s="39" t="s">
        <v>131</v>
      </c>
      <c r="C235" s="51"/>
      <c r="D235" s="47"/>
      <c r="E235" s="48"/>
      <c r="F235" s="49"/>
      <c r="G235" s="50">
        <f>SUBTOTAL(9,G229:G234)</f>
        <v>0</v>
      </c>
    </row>
    <row r="236" spans="1:7" x14ac:dyDescent="0.2">
      <c r="B236" s="23"/>
      <c r="C236" s="1"/>
      <c r="D236" s="1"/>
      <c r="E236" s="2"/>
      <c r="F236" s="3"/>
      <c r="G236" s="4"/>
    </row>
    <row r="237" spans="1:7" s="38" customFormat="1" ht="14.25" x14ac:dyDescent="0.2">
      <c r="A237" s="31"/>
      <c r="B237" s="32" t="str">
        <f>B127</f>
        <v xml:space="preserve">Réseau primaire </v>
      </c>
      <c r="C237" s="33" t="s">
        <v>2</v>
      </c>
      <c r="D237" s="34"/>
      <c r="E237" s="35"/>
      <c r="F237" s="36"/>
      <c r="G237" s="37">
        <f>SUBTOTAL(9,G127:G236)</f>
        <v>0</v>
      </c>
    </row>
    <row r="238" spans="1:7" s="38" customFormat="1" ht="14.25" x14ac:dyDescent="0.2">
      <c r="A238" s="31"/>
      <c r="B238" s="32"/>
      <c r="C238" s="136"/>
      <c r="D238" s="137"/>
      <c r="E238" s="138"/>
      <c r="F238" s="139"/>
      <c r="G238" s="135"/>
    </row>
    <row r="239" spans="1:7" ht="14.25" x14ac:dyDescent="0.2">
      <c r="A239" s="42" t="s">
        <v>155</v>
      </c>
      <c r="B239" s="30" t="s">
        <v>132</v>
      </c>
      <c r="C239" s="1"/>
      <c r="D239" s="1"/>
      <c r="E239" s="2"/>
      <c r="F239" s="3"/>
      <c r="G239" s="4"/>
    </row>
    <row r="240" spans="1:7" x14ac:dyDescent="0.2">
      <c r="A240" s="43"/>
      <c r="B240" s="25"/>
      <c r="C240" s="1"/>
      <c r="D240" s="1"/>
      <c r="E240" s="2"/>
      <c r="F240" s="3"/>
      <c r="G240" s="4"/>
    </row>
    <row r="241" spans="1:7" x14ac:dyDescent="0.2">
      <c r="A241" s="43" t="s">
        <v>157</v>
      </c>
      <c r="B241" s="25" t="s">
        <v>156</v>
      </c>
      <c r="C241" s="20"/>
      <c r="D241" s="20"/>
      <c r="E241" s="44"/>
      <c r="F241" s="45"/>
      <c r="G241" s="46" t="str">
        <f t="shared" ref="G241:G252" si="40">IF($E241="","",$E241*F241)</f>
        <v/>
      </c>
    </row>
    <row r="242" spans="1:7" x14ac:dyDescent="0.2">
      <c r="A242" s="80"/>
      <c r="B242" s="23"/>
      <c r="C242" s="20"/>
      <c r="D242" s="20"/>
      <c r="E242" s="44"/>
      <c r="F242" s="45"/>
      <c r="G242" s="46" t="str">
        <f t="shared" si="40"/>
        <v/>
      </c>
    </row>
    <row r="243" spans="1:7" x14ac:dyDescent="0.2">
      <c r="A243" s="80"/>
      <c r="B243" s="23" t="s">
        <v>133</v>
      </c>
      <c r="C243" s="20"/>
      <c r="D243" s="20"/>
      <c r="E243" s="44"/>
      <c r="F243" s="45"/>
      <c r="G243" s="46" t="str">
        <f t="shared" si="40"/>
        <v/>
      </c>
    </row>
    <row r="244" spans="1:7" x14ac:dyDescent="0.2">
      <c r="A244" s="80"/>
      <c r="B244" s="146" t="s">
        <v>258</v>
      </c>
      <c r="C244" s="20"/>
      <c r="D244" s="20"/>
      <c r="E244" s="44"/>
      <c r="F244" s="45"/>
      <c r="G244" s="46"/>
    </row>
    <row r="245" spans="1:7" x14ac:dyDescent="0.2">
      <c r="A245" s="80"/>
      <c r="B245" s="23" t="s">
        <v>100</v>
      </c>
      <c r="C245" s="20" t="s">
        <v>22</v>
      </c>
      <c r="D245" s="20">
        <f>15*2+(8+4+4)*2</f>
        <v>62</v>
      </c>
      <c r="E245" s="44"/>
      <c r="F245" s="45"/>
      <c r="G245" s="46"/>
    </row>
    <row r="246" spans="1:7" x14ac:dyDescent="0.2">
      <c r="A246" s="80"/>
      <c r="B246" s="23" t="s">
        <v>254</v>
      </c>
      <c r="C246" s="20" t="s">
        <v>22</v>
      </c>
      <c r="D246" s="20">
        <f>7*2*2</f>
        <v>28</v>
      </c>
      <c r="E246" s="44"/>
      <c r="F246" s="45"/>
      <c r="G246" s="46"/>
    </row>
    <row r="247" spans="1:7" x14ac:dyDescent="0.2">
      <c r="A247" s="80"/>
      <c r="B247" s="146" t="s">
        <v>259</v>
      </c>
      <c r="C247" s="20"/>
      <c r="D247" s="20"/>
      <c r="E247" s="44"/>
      <c r="F247" s="45"/>
      <c r="G247" s="46"/>
    </row>
    <row r="248" spans="1:7" x14ac:dyDescent="0.2">
      <c r="A248" s="80"/>
      <c r="B248" s="23" t="s">
        <v>158</v>
      </c>
      <c r="C248" s="20" t="s">
        <v>22</v>
      </c>
      <c r="D248" s="20">
        <f>35*2</f>
        <v>70</v>
      </c>
      <c r="E248" s="44"/>
      <c r="F248" s="45"/>
      <c r="G248" s="46"/>
    </row>
    <row r="249" spans="1:7" x14ac:dyDescent="0.2">
      <c r="A249" s="80"/>
      <c r="B249" s="23" t="s">
        <v>100</v>
      </c>
      <c r="C249" s="20" t="s">
        <v>22</v>
      </c>
      <c r="D249" s="20">
        <f>2*2</f>
        <v>4</v>
      </c>
      <c r="E249" s="44"/>
      <c r="F249" s="45"/>
      <c r="G249" s="46"/>
    </row>
    <row r="250" spans="1:7" x14ac:dyDescent="0.2">
      <c r="A250" s="80"/>
      <c r="B250" s="146" t="s">
        <v>260</v>
      </c>
      <c r="C250" s="20"/>
      <c r="D250" s="20"/>
      <c r="E250" s="44"/>
      <c r="F250" s="45"/>
      <c r="G250" s="46"/>
    </row>
    <row r="251" spans="1:7" x14ac:dyDescent="0.2">
      <c r="A251" s="80"/>
      <c r="B251" s="23" t="s">
        <v>100</v>
      </c>
      <c r="C251" s="20" t="s">
        <v>22</v>
      </c>
      <c r="D251" s="20">
        <f>30*2</f>
        <v>60</v>
      </c>
      <c r="E251" s="44"/>
      <c r="F251" s="45"/>
      <c r="G251" s="46"/>
    </row>
    <row r="252" spans="1:7" x14ac:dyDescent="0.2">
      <c r="A252" s="80"/>
      <c r="B252" s="23"/>
      <c r="C252" s="20"/>
      <c r="D252" s="20"/>
      <c r="E252" s="44"/>
      <c r="F252" s="45"/>
      <c r="G252" s="46" t="str">
        <f t="shared" si="40"/>
        <v/>
      </c>
    </row>
    <row r="253" spans="1:7" x14ac:dyDescent="0.2">
      <c r="A253" s="80"/>
      <c r="B253" s="39" t="s">
        <v>134</v>
      </c>
      <c r="C253" s="51"/>
      <c r="D253" s="47"/>
      <c r="E253" s="48"/>
      <c r="F253" s="49"/>
      <c r="G253" s="50">
        <f>SUBTOTAL(9,G241:G252)</f>
        <v>0</v>
      </c>
    </row>
    <row r="254" spans="1:7" x14ac:dyDescent="0.2">
      <c r="A254" s="43"/>
      <c r="B254" s="25"/>
      <c r="C254" s="1"/>
      <c r="D254" s="1"/>
      <c r="E254" s="2"/>
      <c r="F254" s="3"/>
      <c r="G254" s="4"/>
    </row>
    <row r="255" spans="1:7" x14ac:dyDescent="0.2">
      <c r="A255" s="43" t="s">
        <v>167</v>
      </c>
      <c r="B255" s="25" t="s">
        <v>290</v>
      </c>
      <c r="C255" s="20"/>
      <c r="D255" s="20"/>
      <c r="E255" s="44"/>
      <c r="F255" s="45"/>
      <c r="G255" s="46" t="str">
        <f t="shared" ref="G255:G257" si="41">IF($E255="","",$E255*F255)</f>
        <v/>
      </c>
    </row>
    <row r="256" spans="1:7" x14ac:dyDescent="0.2">
      <c r="A256" s="80"/>
      <c r="B256" s="23"/>
      <c r="C256" s="20"/>
      <c r="D256" s="20"/>
      <c r="E256" s="44"/>
      <c r="F256" s="45"/>
      <c r="G256" s="46" t="str">
        <f t="shared" si="41"/>
        <v/>
      </c>
    </row>
    <row r="257" spans="1:7" ht="24" x14ac:dyDescent="0.2">
      <c r="A257" s="80"/>
      <c r="B257" s="23" t="s">
        <v>159</v>
      </c>
      <c r="C257" s="20"/>
      <c r="D257" s="20"/>
      <c r="E257" s="44"/>
      <c r="F257" s="45"/>
      <c r="G257" s="46" t="str">
        <f t="shared" si="41"/>
        <v/>
      </c>
    </row>
    <row r="258" spans="1:7" x14ac:dyDescent="0.2">
      <c r="A258" s="80"/>
      <c r="B258" s="23" t="s">
        <v>158</v>
      </c>
      <c r="C258" s="20" t="s">
        <v>22</v>
      </c>
      <c r="D258" s="20">
        <f>D248</f>
        <v>70</v>
      </c>
      <c r="E258" s="44"/>
      <c r="F258" s="45"/>
      <c r="G258" s="46"/>
    </row>
    <row r="259" spans="1:7" x14ac:dyDescent="0.2">
      <c r="A259" s="80"/>
      <c r="B259" s="23" t="s">
        <v>100</v>
      </c>
      <c r="C259" s="20" t="s">
        <v>22</v>
      </c>
      <c r="D259" s="20">
        <f>D245+D249+D251</f>
        <v>126</v>
      </c>
      <c r="E259" s="44"/>
      <c r="F259" s="45"/>
      <c r="G259" s="46"/>
    </row>
    <row r="260" spans="1:7" x14ac:dyDescent="0.2">
      <c r="A260" s="80"/>
      <c r="B260" s="23" t="s">
        <v>254</v>
      </c>
      <c r="C260" s="20" t="s">
        <v>22</v>
      </c>
      <c r="D260" s="20">
        <f>+D246</f>
        <v>28</v>
      </c>
      <c r="E260" s="44"/>
      <c r="F260" s="45"/>
      <c r="G260" s="46"/>
    </row>
    <row r="261" spans="1:7" x14ac:dyDescent="0.2">
      <c r="A261" s="80"/>
      <c r="B261" s="23"/>
      <c r="C261" s="20"/>
      <c r="D261" s="20"/>
      <c r="E261" s="44"/>
      <c r="F261" s="45"/>
      <c r="G261" s="46" t="str">
        <f t="shared" ref="G261" si="42">IF($E261="","",$E261*F261)</f>
        <v/>
      </c>
    </row>
    <row r="262" spans="1:7" x14ac:dyDescent="0.2">
      <c r="A262" s="80"/>
      <c r="B262" s="39" t="s">
        <v>91</v>
      </c>
      <c r="C262" s="51"/>
      <c r="D262" s="47"/>
      <c r="E262" s="48"/>
      <c r="F262" s="49"/>
      <c r="G262" s="50">
        <f>SUBTOTAL(9,G255:G261)</f>
        <v>0</v>
      </c>
    </row>
    <row r="263" spans="1:7" x14ac:dyDescent="0.2">
      <c r="B263" s="23"/>
      <c r="C263" s="91"/>
      <c r="D263" s="91"/>
      <c r="E263" s="92"/>
      <c r="F263" s="93"/>
      <c r="G263" s="140"/>
    </row>
    <row r="264" spans="1:7" s="38" customFormat="1" ht="14.25" x14ac:dyDescent="0.2">
      <c r="A264" s="31"/>
      <c r="B264" s="32" t="str">
        <f>B239</f>
        <v>Réseau secondaire</v>
      </c>
      <c r="C264" s="131" t="s">
        <v>2</v>
      </c>
      <c r="D264" s="132"/>
      <c r="E264" s="133"/>
      <c r="F264" s="134"/>
      <c r="G264" s="141">
        <f>SUBTOTAL(9,G240:G263)</f>
        <v>0</v>
      </c>
    </row>
    <row r="265" spans="1:7" s="38" customFormat="1" ht="14.25" x14ac:dyDescent="0.2">
      <c r="A265" s="31"/>
      <c r="B265" s="32"/>
      <c r="C265" s="136"/>
      <c r="D265" s="137"/>
      <c r="E265" s="138"/>
      <c r="F265" s="139"/>
      <c r="G265" s="135"/>
    </row>
    <row r="266" spans="1:7" ht="14.25" x14ac:dyDescent="0.2">
      <c r="A266" s="42" t="s">
        <v>168</v>
      </c>
      <c r="B266" s="30" t="s">
        <v>135</v>
      </c>
      <c r="C266" s="1"/>
      <c r="D266" s="1"/>
      <c r="E266" s="2"/>
      <c r="F266" s="3"/>
      <c r="G266" s="4"/>
    </row>
    <row r="267" spans="1:7" x14ac:dyDescent="0.2">
      <c r="A267" s="43"/>
      <c r="B267" s="25"/>
      <c r="C267" s="1"/>
      <c r="D267" s="1"/>
      <c r="E267" s="2"/>
      <c r="F267" s="3"/>
      <c r="G267" s="4"/>
    </row>
    <row r="268" spans="1:7" x14ac:dyDescent="0.2">
      <c r="A268" s="43" t="s">
        <v>169</v>
      </c>
      <c r="B268" s="25" t="s">
        <v>170</v>
      </c>
      <c r="C268" s="20"/>
      <c r="D268" s="20"/>
      <c r="E268" s="44"/>
      <c r="F268" s="45"/>
      <c r="G268" s="46" t="str">
        <f t="shared" ref="G268:G281" si="43">IF($E268="","",$E268*F268)</f>
        <v/>
      </c>
    </row>
    <row r="269" spans="1:7" s="81" customFormat="1" ht="12" x14ac:dyDescent="0.2">
      <c r="A269" s="142"/>
      <c r="B269" s="97"/>
      <c r="C269" s="98"/>
      <c r="D269" s="98"/>
      <c r="E269" s="44"/>
      <c r="F269" s="45"/>
      <c r="G269" s="46" t="str">
        <f t="shared" si="43"/>
        <v/>
      </c>
    </row>
    <row r="270" spans="1:7" ht="24" x14ac:dyDescent="0.2">
      <c r="A270" s="142"/>
      <c r="B270" s="97" t="s">
        <v>266</v>
      </c>
      <c r="C270" s="98"/>
      <c r="D270" s="98"/>
      <c r="E270" s="44"/>
      <c r="F270" s="45"/>
      <c r="G270" s="46" t="str">
        <f t="shared" si="43"/>
        <v/>
      </c>
    </row>
    <row r="271" spans="1:7" x14ac:dyDescent="0.2">
      <c r="A271" s="142"/>
      <c r="B271" s="97" t="s">
        <v>261</v>
      </c>
      <c r="C271" s="98" t="s">
        <v>1</v>
      </c>
      <c r="D271" s="98">
        <v>2</v>
      </c>
      <c r="E271" s="44"/>
      <c r="F271" s="45"/>
      <c r="G271" s="46"/>
    </row>
    <row r="272" spans="1:7" x14ac:dyDescent="0.2">
      <c r="A272" s="142"/>
      <c r="B272" s="97" t="s">
        <v>267</v>
      </c>
      <c r="C272" s="98" t="s">
        <v>1</v>
      </c>
      <c r="D272" s="98">
        <v>2</v>
      </c>
      <c r="E272" s="44"/>
      <c r="F272" s="45"/>
      <c r="G272" s="46"/>
    </row>
    <row r="273" spans="1:7" x14ac:dyDescent="0.2">
      <c r="A273" s="142"/>
      <c r="B273" s="97" t="s">
        <v>268</v>
      </c>
      <c r="C273" s="98" t="s">
        <v>1</v>
      </c>
      <c r="D273" s="98">
        <v>1</v>
      </c>
      <c r="E273" s="44"/>
      <c r="F273" s="45"/>
      <c r="G273" s="46"/>
    </row>
    <row r="274" spans="1:7" x14ac:dyDescent="0.2">
      <c r="A274" s="142"/>
      <c r="B274" s="97"/>
      <c r="C274" s="98"/>
      <c r="D274" s="98"/>
      <c r="E274" s="44"/>
      <c r="F274" s="45"/>
      <c r="G274" s="46"/>
    </row>
    <row r="275" spans="1:7" ht="24" x14ac:dyDescent="0.2">
      <c r="A275" s="142"/>
      <c r="B275" s="97" t="s">
        <v>265</v>
      </c>
      <c r="C275" s="98"/>
      <c r="D275" s="98"/>
      <c r="E275" s="44"/>
      <c r="F275" s="45"/>
      <c r="G275" s="46"/>
    </row>
    <row r="276" spans="1:7" x14ac:dyDescent="0.2">
      <c r="A276" s="142"/>
      <c r="B276" s="97" t="s">
        <v>264</v>
      </c>
      <c r="C276" s="98" t="s">
        <v>1</v>
      </c>
      <c r="D276" s="98">
        <v>1</v>
      </c>
      <c r="E276" s="76"/>
      <c r="F276" s="77"/>
      <c r="G276" s="46" t="str">
        <f t="shared" si="43"/>
        <v/>
      </c>
    </row>
    <row r="277" spans="1:7" x14ac:dyDescent="0.2">
      <c r="A277" s="142"/>
      <c r="B277" s="143"/>
      <c r="C277" s="98"/>
      <c r="D277" s="144"/>
      <c r="E277" s="44"/>
      <c r="F277" s="65"/>
      <c r="G277" s="46" t="str">
        <f t="shared" si="43"/>
        <v/>
      </c>
    </row>
    <row r="278" spans="1:7" x14ac:dyDescent="0.2">
      <c r="A278" s="142"/>
      <c r="B278" s="143" t="s">
        <v>162</v>
      </c>
      <c r="C278" s="98" t="s">
        <v>1</v>
      </c>
      <c r="D278" s="144">
        <f>SUM(D271:D276)</f>
        <v>6</v>
      </c>
      <c r="E278" s="44"/>
      <c r="F278" s="65"/>
      <c r="G278" s="46" t="str">
        <f t="shared" si="43"/>
        <v/>
      </c>
    </row>
    <row r="279" spans="1:7" ht="12.75" customHeight="1" x14ac:dyDescent="0.2">
      <c r="A279" s="142"/>
      <c r="B279" s="143" t="s">
        <v>163</v>
      </c>
      <c r="C279" s="98" t="s">
        <v>1</v>
      </c>
      <c r="D279" s="144">
        <f>D278</f>
        <v>6</v>
      </c>
      <c r="E279" s="44"/>
      <c r="F279" s="65"/>
      <c r="G279" s="46" t="str">
        <f t="shared" si="43"/>
        <v/>
      </c>
    </row>
    <row r="280" spans="1:7" ht="24" x14ac:dyDescent="0.2">
      <c r="A280" s="80"/>
      <c r="B280" s="57" t="s">
        <v>164</v>
      </c>
      <c r="C280" s="20" t="s">
        <v>1</v>
      </c>
      <c r="D280" s="64">
        <f>D279</f>
        <v>6</v>
      </c>
      <c r="E280" s="44"/>
      <c r="F280" s="65"/>
      <c r="G280" s="46" t="str">
        <f t="shared" si="43"/>
        <v/>
      </c>
    </row>
    <row r="281" spans="1:7" x14ac:dyDescent="0.2">
      <c r="A281" s="80"/>
      <c r="B281" s="57" t="s">
        <v>165</v>
      </c>
      <c r="C281" s="20" t="s">
        <v>1</v>
      </c>
      <c r="D281" s="64">
        <f>D280</f>
        <v>6</v>
      </c>
      <c r="E281" s="44"/>
      <c r="F281" s="65"/>
      <c r="G281" s="46" t="str">
        <f t="shared" si="43"/>
        <v/>
      </c>
    </row>
    <row r="282" spans="1:7" x14ac:dyDescent="0.2">
      <c r="A282" s="80"/>
      <c r="B282" s="23"/>
      <c r="C282" s="20"/>
      <c r="D282" s="20"/>
      <c r="E282" s="44"/>
      <c r="F282" s="45"/>
      <c r="G282" s="46" t="str">
        <f t="shared" ref="G282" si="44">IF($E282="","",$E282*F282)</f>
        <v/>
      </c>
    </row>
    <row r="283" spans="1:7" x14ac:dyDescent="0.2">
      <c r="A283" s="80"/>
      <c r="B283" s="39" t="s">
        <v>175</v>
      </c>
      <c r="C283" s="51"/>
      <c r="D283" s="47"/>
      <c r="E283" s="48"/>
      <c r="F283" s="49"/>
      <c r="G283" s="50">
        <f>SUBTOTAL(9,G267:G282)</f>
        <v>0</v>
      </c>
    </row>
    <row r="284" spans="1:7" x14ac:dyDescent="0.2">
      <c r="A284" s="43"/>
      <c r="B284" s="25"/>
      <c r="C284" s="1"/>
      <c r="D284" s="1"/>
      <c r="E284" s="2"/>
      <c r="F284" s="3"/>
      <c r="G284" s="4"/>
    </row>
    <row r="285" spans="1:7" x14ac:dyDescent="0.2">
      <c r="A285" s="43" t="s">
        <v>172</v>
      </c>
      <c r="B285" s="25" t="s">
        <v>171</v>
      </c>
      <c r="C285" s="20"/>
      <c r="D285" s="20"/>
      <c r="E285" s="44"/>
      <c r="F285" s="45"/>
      <c r="G285" s="46" t="str">
        <f t="shared" ref="G285:G301" si="45">IF($E285="","",$E285*F285)</f>
        <v/>
      </c>
    </row>
    <row r="286" spans="1:7" s="81" customFormat="1" ht="12" x14ac:dyDescent="0.2">
      <c r="A286" s="142"/>
      <c r="B286" s="97"/>
      <c r="C286" s="98"/>
      <c r="D286" s="98"/>
      <c r="E286" s="44"/>
      <c r="F286" s="45"/>
      <c r="G286" s="46" t="str">
        <f t="shared" si="45"/>
        <v/>
      </c>
    </row>
    <row r="287" spans="1:7" ht="36" x14ac:dyDescent="0.2">
      <c r="A287" s="142"/>
      <c r="B287" s="97" t="s">
        <v>173</v>
      </c>
      <c r="C287" s="98" t="s">
        <v>1</v>
      </c>
      <c r="D287" s="144">
        <v>2</v>
      </c>
      <c r="E287" s="44"/>
      <c r="F287" s="45"/>
      <c r="G287" s="46" t="str">
        <f t="shared" si="45"/>
        <v/>
      </c>
    </row>
    <row r="288" spans="1:7" x14ac:dyDescent="0.2">
      <c r="A288" s="142"/>
      <c r="B288" s="143"/>
      <c r="C288" s="98"/>
      <c r="D288" s="144"/>
      <c r="E288" s="44"/>
      <c r="F288" s="65"/>
      <c r="G288" s="46" t="str">
        <f t="shared" si="45"/>
        <v/>
      </c>
    </row>
    <row r="289" spans="1:7" x14ac:dyDescent="0.2">
      <c r="A289" s="142"/>
      <c r="B289" s="143" t="s">
        <v>174</v>
      </c>
      <c r="C289" s="98" t="s">
        <v>1</v>
      </c>
      <c r="D289" s="144">
        <v>2</v>
      </c>
      <c r="E289" s="44"/>
      <c r="F289" s="65"/>
      <c r="G289" s="46" t="str">
        <f t="shared" si="45"/>
        <v/>
      </c>
    </row>
    <row r="290" spans="1:7" x14ac:dyDescent="0.2">
      <c r="A290" s="80"/>
      <c r="B290" s="57" t="s">
        <v>161</v>
      </c>
      <c r="C290" s="98" t="s">
        <v>1</v>
      </c>
      <c r="D290" s="144">
        <v>2</v>
      </c>
      <c r="E290" s="44"/>
      <c r="F290" s="65"/>
      <c r="G290" s="46" t="str">
        <f t="shared" si="45"/>
        <v/>
      </c>
    </row>
    <row r="291" spans="1:7" x14ac:dyDescent="0.2">
      <c r="A291" s="80"/>
      <c r="B291" s="57" t="s">
        <v>160</v>
      </c>
      <c r="C291" s="98" t="s">
        <v>1</v>
      </c>
      <c r="D291" s="144">
        <v>2</v>
      </c>
      <c r="E291" s="44"/>
      <c r="F291" s="65"/>
      <c r="G291" s="46" t="str">
        <f t="shared" si="45"/>
        <v/>
      </c>
    </row>
    <row r="292" spans="1:7" x14ac:dyDescent="0.2">
      <c r="A292" s="142"/>
      <c r="B292" s="143"/>
      <c r="C292" s="98"/>
      <c r="D292" s="144"/>
      <c r="E292" s="44"/>
      <c r="F292" s="65"/>
      <c r="G292" s="46" t="str">
        <f t="shared" ref="G292:G293" si="46">IF($E292="","",$E292*F292)</f>
        <v/>
      </c>
    </row>
    <row r="293" spans="1:7" x14ac:dyDescent="0.2">
      <c r="A293" s="142"/>
      <c r="B293" s="143" t="s">
        <v>177</v>
      </c>
      <c r="C293" s="98"/>
      <c r="D293" s="144"/>
      <c r="E293" s="44"/>
      <c r="F293" s="65"/>
      <c r="G293" s="46" t="str">
        <f t="shared" si="46"/>
        <v/>
      </c>
    </row>
    <row r="294" spans="1:7" x14ac:dyDescent="0.2">
      <c r="A294" s="142"/>
      <c r="B294" s="143" t="s">
        <v>272</v>
      </c>
      <c r="C294" s="98" t="s">
        <v>179</v>
      </c>
      <c r="D294" s="144">
        <f>4*6+8*2</f>
        <v>40</v>
      </c>
      <c r="E294" s="44"/>
      <c r="F294" s="65"/>
      <c r="G294" s="46"/>
    </row>
    <row r="295" spans="1:7" x14ac:dyDescent="0.2">
      <c r="A295" s="142"/>
      <c r="B295" s="143"/>
      <c r="C295" s="98"/>
      <c r="D295" s="144"/>
      <c r="E295" s="44"/>
      <c r="F295" s="65"/>
      <c r="G295" s="46"/>
    </row>
    <row r="296" spans="1:7" ht="24" x14ac:dyDescent="0.2">
      <c r="A296" s="80"/>
      <c r="B296" s="23" t="s">
        <v>206</v>
      </c>
      <c r="C296" s="20" t="s">
        <v>1</v>
      </c>
      <c r="D296" s="20">
        <v>4</v>
      </c>
      <c r="E296" s="44"/>
      <c r="F296" s="45"/>
      <c r="G296" s="46" t="str">
        <f t="shared" ref="G296" si="47">IF($E296="","",$E296*F296)</f>
        <v/>
      </c>
    </row>
    <row r="297" spans="1:7" x14ac:dyDescent="0.2">
      <c r="A297" s="142"/>
      <c r="B297" s="143"/>
      <c r="C297" s="98"/>
      <c r="D297" s="144"/>
      <c r="E297" s="44"/>
      <c r="F297" s="65"/>
      <c r="G297" s="46"/>
    </row>
    <row r="298" spans="1:7" ht="24" x14ac:dyDescent="0.2">
      <c r="A298" s="80"/>
      <c r="B298" s="23" t="s">
        <v>284</v>
      </c>
      <c r="C298" s="20" t="s">
        <v>1</v>
      </c>
      <c r="D298" s="20">
        <v>4</v>
      </c>
      <c r="E298" s="44"/>
      <c r="F298" s="45"/>
      <c r="G298" s="46" t="str">
        <f t="shared" ref="G298" si="48">IF($E298="","",$E298*F298)</f>
        <v/>
      </c>
    </row>
    <row r="299" spans="1:7" x14ac:dyDescent="0.2">
      <c r="A299" s="142"/>
      <c r="B299" s="143"/>
      <c r="C299" s="98"/>
      <c r="D299" s="144"/>
      <c r="E299" s="44"/>
      <c r="F299" s="65"/>
      <c r="G299" s="46" t="str">
        <f t="shared" ref="G299:G300" si="49">IF($E299="","",$E299*F299)</f>
        <v/>
      </c>
    </row>
    <row r="300" spans="1:7" x14ac:dyDescent="0.2">
      <c r="A300" s="142"/>
      <c r="B300" s="143" t="s">
        <v>180</v>
      </c>
      <c r="C300" s="98" t="s">
        <v>1</v>
      </c>
      <c r="D300" s="144">
        <v>1</v>
      </c>
      <c r="E300" s="44"/>
      <c r="F300" s="65"/>
      <c r="G300" s="46" t="str">
        <f t="shared" si="49"/>
        <v/>
      </c>
    </row>
    <row r="301" spans="1:7" x14ac:dyDescent="0.2">
      <c r="A301" s="80"/>
      <c r="B301" s="23"/>
      <c r="C301" s="20"/>
      <c r="D301" s="20"/>
      <c r="E301" s="44"/>
      <c r="F301" s="45"/>
      <c r="G301" s="46" t="str">
        <f t="shared" si="45"/>
        <v/>
      </c>
    </row>
    <row r="302" spans="1:7" x14ac:dyDescent="0.2">
      <c r="A302" s="80"/>
      <c r="B302" s="39" t="s">
        <v>176</v>
      </c>
      <c r="C302" s="51"/>
      <c r="D302" s="47"/>
      <c r="E302" s="48"/>
      <c r="F302" s="49"/>
      <c r="G302" s="50">
        <f>SUBTOTAL(9,G284:G301)</f>
        <v>0</v>
      </c>
    </row>
    <row r="303" spans="1:7" s="81" customFormat="1" ht="12" x14ac:dyDescent="0.2">
      <c r="A303" s="142"/>
      <c r="B303" s="97"/>
      <c r="C303" s="98"/>
      <c r="D303" s="98"/>
      <c r="E303" s="44"/>
      <c r="F303" s="45"/>
      <c r="G303" s="4" t="str">
        <f t="shared" ref="G303" si="50">IF($E303="","",$E303*F303)</f>
        <v/>
      </c>
    </row>
    <row r="304" spans="1:7" x14ac:dyDescent="0.2">
      <c r="A304" s="43" t="s">
        <v>181</v>
      </c>
      <c r="B304" s="25" t="s">
        <v>183</v>
      </c>
      <c r="C304" s="20"/>
      <c r="D304" s="20"/>
      <c r="E304" s="44"/>
      <c r="F304" s="45"/>
      <c r="G304" s="46" t="str">
        <f t="shared" ref="G304:G307" si="51">IF($E304="","",$E304*F304)</f>
        <v/>
      </c>
    </row>
    <row r="305" spans="1:7" s="81" customFormat="1" ht="12" x14ac:dyDescent="0.2">
      <c r="A305" s="142"/>
      <c r="B305" s="97"/>
      <c r="C305" s="98"/>
      <c r="D305" s="98"/>
      <c r="E305" s="44"/>
      <c r="F305" s="45"/>
      <c r="G305" s="46" t="str">
        <f t="shared" si="51"/>
        <v/>
      </c>
    </row>
    <row r="306" spans="1:7" x14ac:dyDescent="0.2">
      <c r="A306" s="142"/>
      <c r="B306" s="97" t="s">
        <v>183</v>
      </c>
      <c r="C306" s="98" t="s">
        <v>1</v>
      </c>
      <c r="D306" s="98">
        <v>1</v>
      </c>
      <c r="E306" s="44"/>
      <c r="F306" s="191" t="s">
        <v>166</v>
      </c>
      <c r="G306" s="192"/>
    </row>
    <row r="307" spans="1:7" x14ac:dyDescent="0.2">
      <c r="A307" s="80"/>
      <c r="B307" s="23"/>
      <c r="C307" s="20"/>
      <c r="D307" s="20"/>
      <c r="E307" s="44"/>
      <c r="F307" s="45"/>
      <c r="G307" s="46" t="str">
        <f t="shared" si="51"/>
        <v/>
      </c>
    </row>
    <row r="308" spans="1:7" x14ac:dyDescent="0.2">
      <c r="A308" s="80"/>
      <c r="B308" s="39" t="s">
        <v>182</v>
      </c>
      <c r="C308" s="51"/>
      <c r="D308" s="47"/>
      <c r="E308" s="48"/>
      <c r="F308" s="49"/>
      <c r="G308" s="50">
        <f>SUBTOTAL(9,G304:G307)</f>
        <v>0</v>
      </c>
    </row>
    <row r="309" spans="1:7" x14ac:dyDescent="0.2">
      <c r="B309" s="23"/>
      <c r="C309" s="1"/>
      <c r="D309" s="1"/>
      <c r="E309" s="2"/>
      <c r="F309" s="3"/>
      <c r="G309" s="4"/>
    </row>
    <row r="310" spans="1:7" s="38" customFormat="1" ht="14.25" x14ac:dyDescent="0.2">
      <c r="A310" s="31"/>
      <c r="B310" s="32" t="str">
        <f>B266</f>
        <v>Emission</v>
      </c>
      <c r="C310" s="33" t="s">
        <v>2</v>
      </c>
      <c r="D310" s="34"/>
      <c r="E310" s="35"/>
      <c r="F310" s="36"/>
      <c r="G310" s="37">
        <f>SUBTOTAL(9,G267:G309)</f>
        <v>0</v>
      </c>
    </row>
    <row r="311" spans="1:7" x14ac:dyDescent="0.2">
      <c r="A311" s="62"/>
      <c r="B311" s="26"/>
      <c r="C311" s="59"/>
      <c r="D311" s="59"/>
      <c r="E311" s="60"/>
      <c r="F311" s="61"/>
      <c r="G311" s="58"/>
    </row>
    <row r="312" spans="1:7" ht="18" customHeight="1" x14ac:dyDescent="0.3">
      <c r="A312" s="63"/>
      <c r="B312" s="40" t="s">
        <v>11</v>
      </c>
      <c r="C312" s="70" t="str">
        <f>B30</f>
        <v>CHAUFFAGE</v>
      </c>
      <c r="D312" s="71"/>
      <c r="E312" s="72"/>
      <c r="F312" s="52"/>
      <c r="G312" s="73">
        <f>SUBTOTAL(9,G29:G311)</f>
        <v>0</v>
      </c>
    </row>
    <row r="313" spans="1:7" ht="18" customHeight="1" x14ac:dyDescent="0.3">
      <c r="A313" s="29"/>
      <c r="B313" s="40"/>
      <c r="C313" s="53"/>
      <c r="D313" s="54"/>
      <c r="E313" s="55"/>
      <c r="F313" s="19"/>
      <c r="G313" s="56"/>
    </row>
    <row r="314" spans="1:7" ht="14.25" customHeight="1" x14ac:dyDescent="0.2">
      <c r="A314" s="66"/>
      <c r="B314" s="22"/>
      <c r="C314" s="10"/>
      <c r="D314" s="10"/>
      <c r="E314" s="14"/>
      <c r="F314" s="15"/>
      <c r="G314" s="16"/>
    </row>
    <row r="315" spans="1:7" ht="18" customHeight="1" x14ac:dyDescent="0.3">
      <c r="A315" s="41" t="s">
        <v>57</v>
      </c>
      <c r="B315" s="24" t="s">
        <v>184</v>
      </c>
      <c r="C315" s="1"/>
      <c r="D315" s="1"/>
      <c r="E315" s="2"/>
      <c r="F315" s="3"/>
      <c r="G315" s="17"/>
    </row>
    <row r="316" spans="1:7" x14ac:dyDescent="0.2">
      <c r="B316" s="23"/>
      <c r="C316" s="1"/>
      <c r="D316" s="1"/>
      <c r="E316" s="2"/>
      <c r="F316" s="3"/>
      <c r="G316" s="4"/>
    </row>
    <row r="317" spans="1:7" ht="14.25" x14ac:dyDescent="0.2">
      <c r="A317" s="42" t="s">
        <v>16</v>
      </c>
      <c r="B317" s="30" t="s">
        <v>186</v>
      </c>
      <c r="C317" s="1"/>
      <c r="D317" s="1"/>
      <c r="E317" s="2"/>
      <c r="F317" s="3"/>
      <c r="G317" s="4"/>
    </row>
    <row r="318" spans="1:7" x14ac:dyDescent="0.2">
      <c r="A318" s="43"/>
      <c r="B318" s="25"/>
      <c r="C318" s="1"/>
      <c r="D318" s="1"/>
      <c r="E318" s="2"/>
      <c r="F318" s="3"/>
      <c r="G318" s="4"/>
    </row>
    <row r="319" spans="1:7" x14ac:dyDescent="0.2">
      <c r="A319" s="43" t="s">
        <v>41</v>
      </c>
      <c r="B319" s="25" t="s">
        <v>185</v>
      </c>
      <c r="C319" s="20"/>
      <c r="D319" s="20"/>
      <c r="E319" s="44"/>
      <c r="F319" s="45"/>
      <c r="G319" s="46" t="str">
        <f t="shared" ref="G319:G323" si="52">IF($E319="","",$E319*F319)</f>
        <v/>
      </c>
    </row>
    <row r="320" spans="1:7" s="81" customFormat="1" ht="12" x14ac:dyDescent="0.2">
      <c r="A320" s="80"/>
      <c r="B320" s="23"/>
      <c r="C320" s="20"/>
      <c r="D320" s="20"/>
      <c r="E320" s="44"/>
      <c r="F320" s="45"/>
      <c r="G320" s="46" t="str">
        <f t="shared" si="52"/>
        <v/>
      </c>
    </row>
    <row r="321" spans="1:11" s="78" customFormat="1" ht="36" x14ac:dyDescent="0.2">
      <c r="A321" s="83"/>
      <c r="B321" s="75" t="s">
        <v>189</v>
      </c>
      <c r="C321" s="20" t="s">
        <v>1</v>
      </c>
      <c r="D321" s="20">
        <v>1</v>
      </c>
      <c r="E321" s="76"/>
      <c r="F321" s="77"/>
      <c r="G321" s="46" t="str">
        <f t="shared" si="52"/>
        <v/>
      </c>
      <c r="K321" s="79"/>
    </row>
    <row r="322" spans="1:11" x14ac:dyDescent="0.2">
      <c r="A322" s="80"/>
      <c r="B322" s="23"/>
      <c r="C322" s="20"/>
      <c r="D322" s="20"/>
      <c r="E322" s="44"/>
      <c r="F322" s="45"/>
      <c r="G322" s="46" t="str">
        <f t="shared" si="52"/>
        <v/>
      </c>
    </row>
    <row r="323" spans="1:11" x14ac:dyDescent="0.2">
      <c r="A323" s="80"/>
      <c r="B323" s="23" t="s">
        <v>188</v>
      </c>
      <c r="C323" s="20" t="s">
        <v>1</v>
      </c>
      <c r="D323" s="20">
        <v>1</v>
      </c>
      <c r="E323" s="44"/>
      <c r="F323" s="45"/>
      <c r="G323" s="46" t="str">
        <f t="shared" si="52"/>
        <v/>
      </c>
    </row>
    <row r="324" spans="1:11" x14ac:dyDescent="0.2">
      <c r="B324" s="23"/>
      <c r="C324" s="1"/>
      <c r="D324" s="1"/>
      <c r="E324" s="2"/>
      <c r="F324" s="3"/>
      <c r="G324" s="4"/>
    </row>
    <row r="325" spans="1:11" s="78" customFormat="1" ht="12" x14ac:dyDescent="0.2">
      <c r="A325" s="83"/>
      <c r="B325" s="75" t="s">
        <v>190</v>
      </c>
      <c r="C325" s="20" t="s">
        <v>1</v>
      </c>
      <c r="D325" s="20">
        <v>1</v>
      </c>
      <c r="E325" s="76"/>
      <c r="F325" s="77"/>
      <c r="G325" s="46" t="str">
        <f t="shared" ref="G325" si="53">IF($E325="","",$E325*F325)</f>
        <v/>
      </c>
      <c r="K325" s="79"/>
    </row>
    <row r="326" spans="1:11" s="81" customFormat="1" ht="12" x14ac:dyDescent="0.2">
      <c r="A326" s="80"/>
      <c r="B326" s="57"/>
      <c r="C326" s="20"/>
      <c r="D326" s="64"/>
      <c r="E326" s="44"/>
      <c r="F326" s="65"/>
      <c r="G326" s="46"/>
    </row>
    <row r="327" spans="1:11" x14ac:dyDescent="0.2">
      <c r="B327" s="39" t="s">
        <v>46</v>
      </c>
      <c r="C327" s="51"/>
      <c r="D327" s="47"/>
      <c r="E327" s="48"/>
      <c r="F327" s="49"/>
      <c r="G327" s="50">
        <f>SUBTOTAL(9,G319:G326)</f>
        <v>0</v>
      </c>
    </row>
    <row r="328" spans="1:11" x14ac:dyDescent="0.2">
      <c r="A328" s="43"/>
      <c r="B328" s="25"/>
      <c r="C328" s="1"/>
      <c r="D328" s="1"/>
      <c r="E328" s="2"/>
      <c r="F328" s="3"/>
      <c r="G328" s="4"/>
    </row>
    <row r="329" spans="1:11" x14ac:dyDescent="0.2">
      <c r="A329" s="43" t="s">
        <v>187</v>
      </c>
      <c r="B329" s="25" t="s">
        <v>15</v>
      </c>
      <c r="C329" s="20"/>
      <c r="D329" s="20"/>
      <c r="E329" s="44"/>
      <c r="F329" s="45"/>
      <c r="G329" s="46" t="str">
        <f t="shared" ref="G329:G342" si="54">IF($E329="","",$E329*F329)</f>
        <v/>
      </c>
    </row>
    <row r="330" spans="1:11" s="81" customFormat="1" ht="12" x14ac:dyDescent="0.2">
      <c r="A330" s="80"/>
      <c r="B330" s="23"/>
      <c r="C330" s="20"/>
      <c r="D330" s="20"/>
      <c r="E330" s="44"/>
      <c r="F330" s="45"/>
      <c r="G330" s="46" t="str">
        <f t="shared" si="54"/>
        <v/>
      </c>
    </row>
    <row r="331" spans="1:11" s="78" customFormat="1" ht="12" x14ac:dyDescent="0.2">
      <c r="A331" s="83"/>
      <c r="B331" s="75" t="s">
        <v>192</v>
      </c>
      <c r="C331" s="20" t="s">
        <v>1</v>
      </c>
      <c r="D331" s="20">
        <v>2</v>
      </c>
      <c r="E331" s="76"/>
      <c r="F331" s="77"/>
      <c r="G331" s="46" t="str">
        <f t="shared" si="54"/>
        <v/>
      </c>
      <c r="K331" s="79"/>
    </row>
    <row r="332" spans="1:11" s="78" customFormat="1" ht="12" x14ac:dyDescent="0.2">
      <c r="A332" s="83"/>
      <c r="B332" s="75"/>
      <c r="C332" s="20"/>
      <c r="D332" s="20"/>
      <c r="E332" s="76"/>
      <c r="F332" s="77"/>
      <c r="G332" s="46"/>
      <c r="K332" s="79"/>
    </row>
    <row r="333" spans="1:11" s="81" customFormat="1" ht="12" x14ac:dyDescent="0.2">
      <c r="A333" s="80"/>
      <c r="B333" s="23" t="s">
        <v>191</v>
      </c>
      <c r="C333" s="20"/>
      <c r="D333" s="20"/>
      <c r="E333" s="44"/>
      <c r="F333" s="45"/>
      <c r="G333" s="46" t="str">
        <f t="shared" si="54"/>
        <v/>
      </c>
    </row>
    <row r="334" spans="1:11" s="78" customFormat="1" ht="12" customHeight="1" x14ac:dyDescent="0.2">
      <c r="A334" s="83"/>
      <c r="B334" s="99" t="s">
        <v>193</v>
      </c>
      <c r="C334" s="100" t="s">
        <v>22</v>
      </c>
      <c r="D334" s="76">
        <f>3+9+2+2</f>
        <v>16</v>
      </c>
      <c r="E334" s="82"/>
      <c r="F334" s="77"/>
      <c r="G334" s="46" t="str">
        <f t="shared" si="54"/>
        <v/>
      </c>
      <c r="K334" s="79"/>
    </row>
    <row r="335" spans="1:11" s="78" customFormat="1" ht="12" customHeight="1" x14ac:dyDescent="0.2">
      <c r="A335" s="83"/>
      <c r="B335" s="99" t="s">
        <v>285</v>
      </c>
      <c r="C335" s="100" t="s">
        <v>22</v>
      </c>
      <c r="D335" s="76">
        <f>10+12+6</f>
        <v>28</v>
      </c>
      <c r="E335" s="82"/>
      <c r="F335" s="77"/>
      <c r="G335" s="46" t="str">
        <f t="shared" si="54"/>
        <v/>
      </c>
      <c r="K335" s="79"/>
    </row>
    <row r="336" spans="1:11" s="78" customFormat="1" ht="12" customHeight="1" x14ac:dyDescent="0.2">
      <c r="A336" s="83"/>
      <c r="B336" s="99" t="s">
        <v>195</v>
      </c>
      <c r="C336" s="100" t="s">
        <v>22</v>
      </c>
      <c r="D336" s="76">
        <f>8+1+1+1+1+1</f>
        <v>13</v>
      </c>
      <c r="E336" s="82"/>
      <c r="F336" s="77"/>
      <c r="G336" s="46" t="str">
        <f t="shared" si="54"/>
        <v/>
      </c>
      <c r="K336" s="79"/>
    </row>
    <row r="337" spans="1:11" s="78" customFormat="1" ht="12" customHeight="1" x14ac:dyDescent="0.2">
      <c r="A337" s="83"/>
      <c r="B337" s="99" t="s">
        <v>178</v>
      </c>
      <c r="C337" s="100" t="s">
        <v>22</v>
      </c>
      <c r="D337" s="76">
        <f>13+4+8+4</f>
        <v>29</v>
      </c>
      <c r="E337" s="82"/>
      <c r="F337" s="77"/>
      <c r="G337" s="46" t="str">
        <f t="shared" si="54"/>
        <v/>
      </c>
      <c r="K337" s="79"/>
    </row>
    <row r="338" spans="1:11" s="81" customFormat="1" ht="12" x14ac:dyDescent="0.2">
      <c r="A338" s="80"/>
      <c r="B338" s="23" t="s">
        <v>25</v>
      </c>
      <c r="C338" s="20" t="s">
        <v>22</v>
      </c>
      <c r="D338" s="20">
        <f>4+2+2+2</f>
        <v>10</v>
      </c>
      <c r="E338" s="44"/>
      <c r="F338" s="45"/>
      <c r="G338" s="46" t="str">
        <f t="shared" si="54"/>
        <v/>
      </c>
    </row>
    <row r="339" spans="1:11" s="81" customFormat="1" ht="12" x14ac:dyDescent="0.2">
      <c r="A339" s="80"/>
      <c r="B339" s="23" t="s">
        <v>24</v>
      </c>
      <c r="C339" s="20" t="s">
        <v>22</v>
      </c>
      <c r="D339" s="20">
        <f>5+2+2+2</f>
        <v>11</v>
      </c>
      <c r="E339" s="44"/>
      <c r="F339" s="45"/>
      <c r="G339" s="46" t="str">
        <f t="shared" si="54"/>
        <v/>
      </c>
    </row>
    <row r="340" spans="1:11" s="81" customFormat="1" ht="12" x14ac:dyDescent="0.2">
      <c r="A340" s="80"/>
      <c r="B340" s="23"/>
      <c r="C340" s="20"/>
      <c r="D340" s="20"/>
      <c r="E340" s="44"/>
      <c r="F340" s="45"/>
      <c r="G340" s="46" t="str">
        <f t="shared" si="54"/>
        <v/>
      </c>
    </row>
    <row r="341" spans="1:11" s="81" customFormat="1" ht="24" x14ac:dyDescent="0.2">
      <c r="A341" s="80"/>
      <c r="B341" s="23" t="s">
        <v>286</v>
      </c>
      <c r="C341" s="20" t="s">
        <v>1</v>
      </c>
      <c r="D341" s="20">
        <v>4</v>
      </c>
      <c r="E341" s="44"/>
      <c r="F341" s="45"/>
      <c r="G341" s="46" t="str">
        <f t="shared" si="54"/>
        <v/>
      </c>
    </row>
    <row r="342" spans="1:11" s="81" customFormat="1" ht="12" x14ac:dyDescent="0.2">
      <c r="A342" s="80"/>
      <c r="B342" s="23"/>
      <c r="C342" s="20"/>
      <c r="D342" s="20"/>
      <c r="E342" s="44"/>
      <c r="F342" s="45"/>
      <c r="G342" s="46" t="str">
        <f t="shared" si="54"/>
        <v/>
      </c>
    </row>
    <row r="343" spans="1:11" x14ac:dyDescent="0.2">
      <c r="B343" s="39" t="s">
        <v>31</v>
      </c>
      <c r="C343" s="51"/>
      <c r="D343" s="47"/>
      <c r="E343" s="48"/>
      <c r="F343" s="49"/>
      <c r="G343" s="50">
        <f>SUBTOTAL(9,G329:G342)</f>
        <v>0</v>
      </c>
    </row>
    <row r="344" spans="1:11" x14ac:dyDescent="0.2">
      <c r="A344" s="43"/>
      <c r="B344" s="25"/>
      <c r="C344" s="1"/>
      <c r="D344" s="1"/>
      <c r="E344" s="2"/>
      <c r="F344" s="3"/>
      <c r="G344" s="4"/>
    </row>
    <row r="345" spans="1:11" x14ac:dyDescent="0.2">
      <c r="A345" s="43" t="s">
        <v>196</v>
      </c>
      <c r="B345" s="25" t="s">
        <v>197</v>
      </c>
      <c r="C345" s="20"/>
      <c r="D345" s="20"/>
      <c r="E345" s="44"/>
      <c r="F345" s="45"/>
      <c r="G345" s="46" t="str">
        <f t="shared" ref="G345:G354" si="55">IF($E345="","",$E345*F345)</f>
        <v/>
      </c>
    </row>
    <row r="346" spans="1:11" s="81" customFormat="1" ht="12" x14ac:dyDescent="0.2">
      <c r="A346" s="80"/>
      <c r="B346" s="23"/>
      <c r="C346" s="20"/>
      <c r="D346" s="20"/>
      <c r="E346" s="44"/>
      <c r="F346" s="45"/>
      <c r="G346" s="46" t="str">
        <f t="shared" si="55"/>
        <v/>
      </c>
    </row>
    <row r="347" spans="1:11" ht="24" x14ac:dyDescent="0.2">
      <c r="A347" s="80"/>
      <c r="B347" s="23" t="s">
        <v>199</v>
      </c>
      <c r="C347" s="20"/>
      <c r="D347" s="20"/>
      <c r="E347" s="44"/>
      <c r="F347" s="45"/>
      <c r="G347" s="46" t="str">
        <f t="shared" si="55"/>
        <v/>
      </c>
    </row>
    <row r="348" spans="1:11" s="78" customFormat="1" ht="12" customHeight="1" x14ac:dyDescent="0.2">
      <c r="A348" s="83"/>
      <c r="B348" s="99" t="s">
        <v>200</v>
      </c>
      <c r="C348" s="20" t="s">
        <v>1</v>
      </c>
      <c r="D348" s="20">
        <v>2</v>
      </c>
      <c r="E348" s="82"/>
      <c r="F348" s="77"/>
      <c r="G348" s="46" t="str">
        <f t="shared" si="55"/>
        <v/>
      </c>
      <c r="K348" s="79"/>
    </row>
    <row r="349" spans="1:11" s="78" customFormat="1" ht="11.25" customHeight="1" x14ac:dyDescent="0.2">
      <c r="A349" s="83"/>
      <c r="B349" s="99" t="s">
        <v>201</v>
      </c>
      <c r="C349" s="20" t="s">
        <v>1</v>
      </c>
      <c r="D349" s="20">
        <v>2</v>
      </c>
      <c r="E349" s="82"/>
      <c r="F349" s="77"/>
      <c r="G349" s="46" t="str">
        <f t="shared" si="55"/>
        <v/>
      </c>
      <c r="K349" s="79"/>
    </row>
    <row r="350" spans="1:11" s="78" customFormat="1" ht="11.25" customHeight="1" x14ac:dyDescent="0.2">
      <c r="A350" s="83"/>
      <c r="B350" s="99" t="s">
        <v>273</v>
      </c>
      <c r="C350" s="20" t="s">
        <v>1</v>
      </c>
      <c r="D350" s="20">
        <v>2</v>
      </c>
      <c r="E350" s="82"/>
      <c r="F350" s="77"/>
      <c r="G350" s="46" t="str">
        <f t="shared" ref="G350" si="56">IF($E350="","",$E350*F350)</f>
        <v/>
      </c>
      <c r="K350" s="79"/>
    </row>
    <row r="351" spans="1:11" x14ac:dyDescent="0.2">
      <c r="A351" s="80"/>
      <c r="B351" s="23"/>
      <c r="C351" s="20"/>
      <c r="D351" s="20"/>
      <c r="E351" s="44"/>
      <c r="F351" s="45"/>
      <c r="G351" s="46" t="str">
        <f t="shared" si="55"/>
        <v/>
      </c>
    </row>
    <row r="352" spans="1:11" x14ac:dyDescent="0.2">
      <c r="A352" s="80"/>
      <c r="B352" s="23" t="s">
        <v>34</v>
      </c>
      <c r="C352" s="20"/>
      <c r="D352" s="20"/>
      <c r="E352" s="44"/>
      <c r="F352" s="45"/>
      <c r="G352" s="46" t="str">
        <f t="shared" si="55"/>
        <v/>
      </c>
    </row>
    <row r="353" spans="1:11" s="78" customFormat="1" ht="12" customHeight="1" x14ac:dyDescent="0.2">
      <c r="A353" s="83"/>
      <c r="B353" s="99" t="s">
        <v>24</v>
      </c>
      <c r="C353" s="20" t="s">
        <v>1</v>
      </c>
      <c r="D353" s="20">
        <v>2</v>
      </c>
      <c r="E353" s="82"/>
      <c r="F353" s="77"/>
      <c r="G353" s="46" t="str">
        <f t="shared" si="55"/>
        <v/>
      </c>
      <c r="K353" s="79"/>
    </row>
    <row r="354" spans="1:11" s="78" customFormat="1" ht="12" customHeight="1" x14ac:dyDescent="0.2">
      <c r="A354" s="83"/>
      <c r="B354" s="99" t="s">
        <v>25</v>
      </c>
      <c r="C354" s="20" t="s">
        <v>1</v>
      </c>
      <c r="D354" s="20">
        <v>2</v>
      </c>
      <c r="E354" s="82"/>
      <c r="F354" s="77"/>
      <c r="G354" s="46" t="str">
        <f t="shared" si="55"/>
        <v/>
      </c>
      <c r="K354" s="79"/>
    </row>
    <row r="355" spans="1:11" s="78" customFormat="1" ht="12" customHeight="1" x14ac:dyDescent="0.2">
      <c r="A355" s="83"/>
      <c r="B355" s="99" t="s">
        <v>178</v>
      </c>
      <c r="C355" s="20" t="s">
        <v>1</v>
      </c>
      <c r="D355" s="20">
        <v>2</v>
      </c>
      <c r="E355" s="82"/>
      <c r="F355" s="77"/>
      <c r="G355" s="46" t="str">
        <f t="shared" ref="G355" si="57">IF($E355="","",$E355*F355)</f>
        <v/>
      </c>
      <c r="K355" s="79"/>
    </row>
    <row r="356" spans="1:11" s="81" customFormat="1" ht="12" x14ac:dyDescent="0.2">
      <c r="A356" s="80"/>
      <c r="B356" s="23"/>
      <c r="C356" s="20"/>
      <c r="D356" s="20"/>
      <c r="E356" s="44"/>
      <c r="F356" s="45"/>
      <c r="G356" s="46" t="str">
        <f t="shared" ref="G356:G362" si="58">IF($E356="","",$E356*F356)</f>
        <v/>
      </c>
    </row>
    <row r="357" spans="1:11" ht="24" x14ac:dyDescent="0.2">
      <c r="A357" s="80"/>
      <c r="B357" s="23" t="s">
        <v>206</v>
      </c>
      <c r="C357" s="20" t="s">
        <v>1</v>
      </c>
      <c r="D357" s="20">
        <v>3</v>
      </c>
      <c r="E357" s="44"/>
      <c r="F357" s="45"/>
      <c r="G357" s="46" t="str">
        <f t="shared" ref="G357" si="59">IF($E357="","",$E357*F357)</f>
        <v/>
      </c>
    </row>
    <row r="358" spans="1:11" x14ac:dyDescent="0.2">
      <c r="A358" s="142"/>
      <c r="B358" s="143"/>
      <c r="C358" s="98"/>
      <c r="D358" s="144"/>
      <c r="E358" s="44"/>
      <c r="F358" s="65"/>
      <c r="G358" s="46"/>
    </row>
    <row r="359" spans="1:11" ht="24" x14ac:dyDescent="0.2">
      <c r="A359" s="80"/>
      <c r="B359" s="23" t="s">
        <v>284</v>
      </c>
      <c r="C359" s="20" t="s">
        <v>1</v>
      </c>
      <c r="D359" s="20">
        <v>4</v>
      </c>
      <c r="E359" s="44"/>
      <c r="F359" s="45"/>
      <c r="G359" s="46" t="str">
        <f t="shared" ref="G359" si="60">IF($E359="","",$E359*F359)</f>
        <v/>
      </c>
    </row>
    <row r="360" spans="1:11" x14ac:dyDescent="0.2">
      <c r="A360" s="80"/>
      <c r="B360" s="23"/>
      <c r="C360" s="20"/>
      <c r="D360" s="20"/>
      <c r="E360" s="44"/>
      <c r="F360" s="45"/>
      <c r="G360" s="46" t="str">
        <f t="shared" si="58"/>
        <v/>
      </c>
    </row>
    <row r="361" spans="1:11" x14ac:dyDescent="0.2">
      <c r="A361" s="80"/>
      <c r="B361" s="23" t="s">
        <v>34</v>
      </c>
      <c r="C361" s="20"/>
      <c r="D361" s="20"/>
      <c r="E361" s="44"/>
      <c r="F361" s="45"/>
      <c r="G361" s="46" t="str">
        <f t="shared" si="58"/>
        <v/>
      </c>
    </row>
    <row r="362" spans="1:11" s="78" customFormat="1" ht="12" customHeight="1" x14ac:dyDescent="0.2">
      <c r="A362" s="83"/>
      <c r="B362" s="99" t="s">
        <v>195</v>
      </c>
      <c r="C362" s="20" t="s">
        <v>1</v>
      </c>
      <c r="D362" s="20">
        <v>7</v>
      </c>
      <c r="E362" s="82"/>
      <c r="F362" s="77"/>
      <c r="G362" s="46" t="str">
        <f t="shared" si="58"/>
        <v/>
      </c>
      <c r="K362" s="79"/>
    </row>
    <row r="363" spans="1:11" s="81" customFormat="1" ht="12" x14ac:dyDescent="0.2">
      <c r="A363" s="80"/>
      <c r="B363" s="23"/>
      <c r="C363" s="20"/>
      <c r="D363" s="20"/>
      <c r="E363" s="44"/>
      <c r="F363" s="45"/>
      <c r="G363" s="46" t="str">
        <f t="shared" ref="G363" si="61">IF($E363="","",$E363*F363)</f>
        <v/>
      </c>
    </row>
    <row r="364" spans="1:11" x14ac:dyDescent="0.2">
      <c r="B364" s="39" t="s">
        <v>198</v>
      </c>
      <c r="C364" s="51"/>
      <c r="D364" s="47"/>
      <c r="E364" s="48"/>
      <c r="F364" s="49"/>
      <c r="G364" s="50">
        <f>SUBTOTAL(9,G345:G363)</f>
        <v>0</v>
      </c>
    </row>
    <row r="365" spans="1:11" x14ac:dyDescent="0.2">
      <c r="A365" s="43"/>
      <c r="B365" s="25"/>
      <c r="C365" s="1"/>
      <c r="D365" s="1"/>
      <c r="E365" s="2"/>
      <c r="F365" s="3"/>
      <c r="G365" s="4"/>
    </row>
    <row r="366" spans="1:11" x14ac:dyDescent="0.2">
      <c r="A366" s="43" t="s">
        <v>53</v>
      </c>
      <c r="B366" s="25" t="s">
        <v>204</v>
      </c>
      <c r="C366" s="20"/>
      <c r="D366" s="20"/>
      <c r="E366" s="44"/>
      <c r="F366" s="45"/>
      <c r="G366" s="46" t="str">
        <f t="shared" ref="G366:G370" si="62">IF($E366="","",$E366*F366)</f>
        <v/>
      </c>
    </row>
    <row r="367" spans="1:11" s="81" customFormat="1" ht="12" x14ac:dyDescent="0.2">
      <c r="A367" s="80"/>
      <c r="B367" s="23"/>
      <c r="C367" s="20"/>
      <c r="D367" s="20"/>
      <c r="E367" s="44"/>
      <c r="F367" s="45"/>
      <c r="G367" s="46" t="str">
        <f t="shared" si="62"/>
        <v/>
      </c>
    </row>
    <row r="368" spans="1:11" ht="12.75" customHeight="1" x14ac:dyDescent="0.2">
      <c r="A368" s="80"/>
      <c r="B368" s="23" t="s">
        <v>274</v>
      </c>
      <c r="C368" s="20"/>
      <c r="D368" s="20"/>
      <c r="E368" s="44"/>
      <c r="F368" s="45"/>
      <c r="G368" s="46" t="str">
        <f t="shared" si="62"/>
        <v/>
      </c>
    </row>
    <row r="369" spans="1:11" s="78" customFormat="1" ht="12" customHeight="1" x14ac:dyDescent="0.2">
      <c r="A369" s="83"/>
      <c r="B369" s="99" t="s">
        <v>25</v>
      </c>
      <c r="C369" s="20" t="s">
        <v>1</v>
      </c>
      <c r="D369" s="20">
        <v>2</v>
      </c>
      <c r="E369" s="82"/>
      <c r="F369" s="77"/>
      <c r="G369" s="46" t="str">
        <f t="shared" si="62"/>
        <v/>
      </c>
      <c r="K369" s="79"/>
    </row>
    <row r="370" spans="1:11" s="78" customFormat="1" ht="12" customHeight="1" x14ac:dyDescent="0.2">
      <c r="A370" s="83"/>
      <c r="B370" s="99" t="s">
        <v>178</v>
      </c>
      <c r="C370" s="20" t="s">
        <v>1</v>
      </c>
      <c r="D370" s="20">
        <v>2</v>
      </c>
      <c r="E370" s="82"/>
      <c r="F370" s="77"/>
      <c r="G370" s="46" t="str">
        <f t="shared" si="62"/>
        <v/>
      </c>
      <c r="K370" s="79"/>
    </row>
    <row r="371" spans="1:11" s="78" customFormat="1" ht="12" customHeight="1" x14ac:dyDescent="0.2">
      <c r="A371" s="83"/>
      <c r="B371" s="99" t="s">
        <v>194</v>
      </c>
      <c r="C371" s="20" t="s">
        <v>1</v>
      </c>
      <c r="D371" s="20">
        <v>2</v>
      </c>
      <c r="E371" s="82"/>
      <c r="F371" s="77"/>
      <c r="G371" s="46" t="str">
        <f t="shared" ref="G371" si="63">IF($E371="","",$E371*F371)</f>
        <v/>
      </c>
      <c r="K371" s="79"/>
    </row>
    <row r="372" spans="1:11" x14ac:dyDescent="0.2">
      <c r="A372" s="43" t="s">
        <v>202</v>
      </c>
      <c r="B372" s="25"/>
      <c r="C372" s="1"/>
      <c r="D372" s="1"/>
      <c r="E372" s="2"/>
      <c r="F372" s="3"/>
      <c r="G372" s="4"/>
    </row>
    <row r="373" spans="1:11" x14ac:dyDescent="0.2">
      <c r="A373" s="80"/>
      <c r="B373" s="23" t="s">
        <v>203</v>
      </c>
      <c r="C373" s="20" t="s">
        <v>1</v>
      </c>
      <c r="D373" s="20">
        <v>3</v>
      </c>
      <c r="E373" s="44"/>
      <c r="F373" s="45"/>
      <c r="G373" s="46" t="str">
        <f>IF($E373="","",$E373*F373)</f>
        <v/>
      </c>
    </row>
    <row r="374" spans="1:11" s="81" customFormat="1" ht="12" x14ac:dyDescent="0.2">
      <c r="A374" s="80"/>
      <c r="B374" s="57"/>
      <c r="C374" s="20"/>
      <c r="D374" s="64"/>
      <c r="E374" s="44"/>
      <c r="F374" s="65"/>
      <c r="G374" s="46"/>
    </row>
    <row r="375" spans="1:11" x14ac:dyDescent="0.2">
      <c r="B375" s="39" t="s">
        <v>205</v>
      </c>
      <c r="C375" s="51"/>
      <c r="D375" s="47"/>
      <c r="E375" s="48"/>
      <c r="F375" s="49"/>
      <c r="G375" s="50">
        <f>SUBTOTAL(9,G366:G374)</f>
        <v>0</v>
      </c>
    </row>
    <row r="376" spans="1:11" x14ac:dyDescent="0.2">
      <c r="B376" s="23"/>
      <c r="C376" s="1"/>
      <c r="D376" s="1"/>
      <c r="E376" s="2"/>
      <c r="F376" s="3"/>
      <c r="G376" s="4"/>
    </row>
    <row r="377" spans="1:11" s="38" customFormat="1" ht="14.25" x14ac:dyDescent="0.2">
      <c r="A377" s="31"/>
      <c r="B377" s="32" t="str">
        <f>B317</f>
        <v>Double flux</v>
      </c>
      <c r="C377" s="33" t="s">
        <v>2</v>
      </c>
      <c r="D377" s="34"/>
      <c r="E377" s="35"/>
      <c r="F377" s="36"/>
      <c r="G377" s="37">
        <f>SUBTOTAL(9,G318:G376)</f>
        <v>0</v>
      </c>
    </row>
    <row r="378" spans="1:11" x14ac:dyDescent="0.2">
      <c r="A378" s="62"/>
      <c r="B378" s="26"/>
      <c r="C378" s="91"/>
      <c r="D378" s="91"/>
      <c r="E378" s="92"/>
      <c r="F378" s="93"/>
      <c r="G378" s="58"/>
    </row>
    <row r="379" spans="1:11" ht="18" customHeight="1" x14ac:dyDescent="0.3">
      <c r="A379" s="63"/>
      <c r="B379" s="40" t="s">
        <v>11</v>
      </c>
      <c r="C379" s="70" t="str">
        <f>B315</f>
        <v>VENTILATION</v>
      </c>
      <c r="D379" s="71"/>
      <c r="E379" s="72"/>
      <c r="F379" s="52"/>
      <c r="G379" s="73">
        <f>SUBTOTAL(9,G314:G377)</f>
        <v>0</v>
      </c>
    </row>
    <row r="380" spans="1:11" ht="18" customHeight="1" x14ac:dyDescent="0.3">
      <c r="A380" s="29"/>
      <c r="B380" s="40"/>
      <c r="C380" s="53"/>
      <c r="D380" s="54"/>
      <c r="E380" s="55"/>
      <c r="F380" s="19"/>
      <c r="G380" s="56"/>
    </row>
    <row r="381" spans="1:11" x14ac:dyDescent="0.2">
      <c r="A381" s="66"/>
      <c r="B381" s="22"/>
      <c r="C381" s="10"/>
      <c r="D381" s="10"/>
      <c r="E381" s="14"/>
      <c r="F381" s="15"/>
      <c r="G381" s="16"/>
    </row>
    <row r="382" spans="1:11" ht="34.5" customHeight="1" x14ac:dyDescent="0.3">
      <c r="A382" s="68" t="s">
        <v>19</v>
      </c>
      <c r="B382" s="67" t="s">
        <v>215</v>
      </c>
      <c r="C382" s="1"/>
      <c r="D382" s="1"/>
      <c r="E382" s="2"/>
      <c r="F382" s="3"/>
      <c r="G382" s="17"/>
    </row>
    <row r="383" spans="1:11" x14ac:dyDescent="0.2">
      <c r="B383" s="23"/>
      <c r="C383" s="1"/>
      <c r="D383" s="1"/>
      <c r="E383" s="2"/>
      <c r="F383" s="3"/>
      <c r="G383" s="4"/>
    </row>
    <row r="384" spans="1:11" ht="14.25" x14ac:dyDescent="0.2">
      <c r="A384" s="42" t="s">
        <v>30</v>
      </c>
      <c r="B384" s="30" t="s">
        <v>236</v>
      </c>
      <c r="C384" s="1"/>
      <c r="D384" s="1"/>
      <c r="E384" s="2"/>
      <c r="F384" s="3"/>
      <c r="G384" s="4"/>
    </row>
    <row r="385" spans="1:7" x14ac:dyDescent="0.2">
      <c r="B385" s="23"/>
      <c r="C385" s="20"/>
      <c r="D385" s="20"/>
      <c r="E385" s="44"/>
      <c r="F385" s="45"/>
      <c r="G385" s="46" t="str">
        <f t="shared" ref="G385:G388" si="64">IF($E385="","",$E385*F385)</f>
        <v/>
      </c>
    </row>
    <row r="386" spans="1:7" ht="36" x14ac:dyDescent="0.2">
      <c r="B386" s="23" t="s">
        <v>237</v>
      </c>
      <c r="C386" s="20" t="s">
        <v>1</v>
      </c>
      <c r="D386" s="20">
        <v>1</v>
      </c>
      <c r="E386" s="44"/>
      <c r="F386" s="45"/>
      <c r="G386" s="46" t="str">
        <f t="shared" si="64"/>
        <v/>
      </c>
    </row>
    <row r="387" spans="1:7" s="81" customFormat="1" ht="12" x14ac:dyDescent="0.2">
      <c r="A387" s="80"/>
      <c r="B387" s="57"/>
      <c r="C387" s="20"/>
      <c r="D387" s="64"/>
      <c r="E387" s="44"/>
      <c r="F387" s="65"/>
      <c r="G387" s="46" t="str">
        <f t="shared" si="64"/>
        <v/>
      </c>
    </row>
    <row r="388" spans="1:7" ht="24" x14ac:dyDescent="0.2">
      <c r="B388" s="23" t="s">
        <v>238</v>
      </c>
      <c r="C388" s="20" t="s">
        <v>1</v>
      </c>
      <c r="D388" s="20">
        <v>1</v>
      </c>
      <c r="E388" s="44"/>
      <c r="F388" s="45"/>
      <c r="G388" s="46" t="str">
        <f t="shared" si="64"/>
        <v/>
      </c>
    </row>
    <row r="389" spans="1:7" x14ac:dyDescent="0.2">
      <c r="B389" s="23"/>
      <c r="C389" s="1"/>
      <c r="D389" s="1"/>
      <c r="E389" s="2"/>
      <c r="F389" s="3"/>
      <c r="G389" s="4"/>
    </row>
    <row r="390" spans="1:7" s="38" customFormat="1" ht="14.25" x14ac:dyDescent="0.2">
      <c r="A390" s="31"/>
      <c r="B390" s="32" t="str">
        <f>B384</f>
        <v>Arrosage</v>
      </c>
      <c r="C390" s="33" t="s">
        <v>2</v>
      </c>
      <c r="D390" s="34"/>
      <c r="E390" s="35"/>
      <c r="F390" s="36"/>
      <c r="G390" s="37">
        <f>SUBTOTAL(9,G384:G389)</f>
        <v>0</v>
      </c>
    </row>
    <row r="391" spans="1:7" x14ac:dyDescent="0.2">
      <c r="A391" s="62"/>
      <c r="B391" s="26"/>
      <c r="C391" s="91"/>
      <c r="D391" s="91"/>
      <c r="E391" s="92"/>
      <c r="F391" s="93"/>
      <c r="G391" s="145"/>
    </row>
    <row r="392" spans="1:7" ht="42.75" customHeight="1" x14ac:dyDescent="0.3">
      <c r="A392" s="63"/>
      <c r="B392" s="69" t="s">
        <v>11</v>
      </c>
      <c r="C392" s="193" t="str">
        <f>B382</f>
        <v>PLOMBERIE SANITAIRE - ASSAINISSEMENT</v>
      </c>
      <c r="D392" s="193"/>
      <c r="E392" s="193"/>
      <c r="F392" s="194"/>
      <c r="G392" s="74">
        <f>SUBTOTAL(9,G384:G391)</f>
        <v>0</v>
      </c>
    </row>
    <row r="393" spans="1:7" ht="18" customHeight="1" x14ac:dyDescent="0.3">
      <c r="A393" s="29"/>
      <c r="B393" s="40"/>
      <c r="C393" s="53"/>
      <c r="D393" s="54"/>
      <c r="E393" s="55"/>
      <c r="F393" s="19"/>
      <c r="G393" s="56"/>
    </row>
    <row r="394" spans="1:7" x14ac:dyDescent="0.2">
      <c r="A394" s="66"/>
      <c r="B394" s="22"/>
      <c r="C394" s="10"/>
      <c r="D394" s="10"/>
      <c r="E394" s="14"/>
      <c r="F394" s="15"/>
      <c r="G394" s="16"/>
    </row>
    <row r="395" spans="1:7" ht="18.75" x14ac:dyDescent="0.3">
      <c r="A395" s="68" t="s">
        <v>66</v>
      </c>
      <c r="B395" s="67" t="s">
        <v>18</v>
      </c>
      <c r="C395" s="1"/>
      <c r="D395" s="1"/>
      <c r="E395" s="2"/>
      <c r="F395" s="3"/>
      <c r="G395" s="17"/>
    </row>
    <row r="396" spans="1:7" x14ac:dyDescent="0.2">
      <c r="B396" s="23"/>
      <c r="C396" s="1"/>
      <c r="D396" s="1"/>
      <c r="E396" s="2"/>
      <c r="F396" s="3"/>
      <c r="G396" s="4"/>
    </row>
    <row r="397" spans="1:7" ht="14.25" x14ac:dyDescent="0.2">
      <c r="A397" s="42" t="s">
        <v>231</v>
      </c>
      <c r="B397" s="30" t="s">
        <v>20</v>
      </c>
      <c r="C397" s="1"/>
      <c r="D397" s="1"/>
      <c r="E397" s="2"/>
      <c r="F397" s="3"/>
      <c r="G397" s="4"/>
    </row>
    <row r="398" spans="1:7" ht="12" customHeight="1" x14ac:dyDescent="0.2">
      <c r="B398" s="23"/>
      <c r="C398" s="20"/>
      <c r="D398" s="20"/>
      <c r="E398" s="44"/>
      <c r="F398" s="45"/>
      <c r="G398" s="46"/>
    </row>
    <row r="399" spans="1:7" ht="12" customHeight="1" x14ac:dyDescent="0.2">
      <c r="B399" s="23" t="s">
        <v>52</v>
      </c>
      <c r="C399" s="20" t="s">
        <v>23</v>
      </c>
      <c r="D399" s="20">
        <v>1</v>
      </c>
      <c r="E399" s="44"/>
      <c r="F399" s="45"/>
      <c r="G399" s="46" t="str">
        <f>IF($E399="","",$E399*F399)</f>
        <v/>
      </c>
    </row>
    <row r="400" spans="1:7" ht="12" customHeight="1" x14ac:dyDescent="0.2">
      <c r="B400" s="23"/>
      <c r="C400" s="20"/>
      <c r="D400" s="20"/>
      <c r="E400" s="44"/>
      <c r="F400" s="45"/>
      <c r="G400" s="46"/>
    </row>
    <row r="401" spans="1:7" ht="11.25" customHeight="1" x14ac:dyDescent="0.2">
      <c r="B401" s="23" t="s">
        <v>35</v>
      </c>
      <c r="C401" s="20" t="s">
        <v>23</v>
      </c>
      <c r="D401" s="20">
        <v>1</v>
      </c>
      <c r="E401" s="44"/>
      <c r="F401" s="45"/>
      <c r="G401" s="46" t="str">
        <f>IF($E401="","",$E401*F401)</f>
        <v/>
      </c>
    </row>
    <row r="402" spans="1:7" ht="12" customHeight="1" x14ac:dyDescent="0.2">
      <c r="B402" s="23"/>
      <c r="C402" s="20"/>
      <c r="D402" s="20"/>
      <c r="E402" s="44"/>
      <c r="F402" s="45"/>
      <c r="G402" s="46"/>
    </row>
    <row r="403" spans="1:7" ht="11.25" customHeight="1" x14ac:dyDescent="0.2">
      <c r="B403" s="23" t="s">
        <v>42</v>
      </c>
      <c r="C403" s="20" t="s">
        <v>23</v>
      </c>
      <c r="D403" s="20">
        <v>1</v>
      </c>
      <c r="E403" s="44"/>
      <c r="F403" s="45"/>
      <c r="G403" s="46" t="str">
        <f>IF($E403="","",$E403*F403)</f>
        <v/>
      </c>
    </row>
    <row r="404" spans="1:7" x14ac:dyDescent="0.2">
      <c r="B404" s="23"/>
      <c r="C404" s="1"/>
      <c r="D404" s="1"/>
      <c r="E404" s="2"/>
      <c r="F404" s="3"/>
      <c r="G404" s="4"/>
    </row>
    <row r="405" spans="1:7" s="38" customFormat="1" ht="14.25" x14ac:dyDescent="0.2">
      <c r="A405" s="31"/>
      <c r="B405" s="32" t="str">
        <f>B397</f>
        <v>Mise en service – Essais</v>
      </c>
      <c r="C405" s="33" t="s">
        <v>2</v>
      </c>
      <c r="D405" s="34"/>
      <c r="E405" s="35"/>
      <c r="F405" s="36"/>
      <c r="G405" s="37">
        <f>SUBTOTAL(9,G397:G404)</f>
        <v>0</v>
      </c>
    </row>
    <row r="406" spans="1:7" x14ac:dyDescent="0.2">
      <c r="B406" s="23"/>
      <c r="C406" s="1"/>
      <c r="D406" s="1"/>
      <c r="E406" s="2"/>
      <c r="F406" s="3"/>
      <c r="G406" s="4"/>
    </row>
    <row r="407" spans="1:7" ht="14.25" x14ac:dyDescent="0.2">
      <c r="A407" s="42" t="s">
        <v>232</v>
      </c>
      <c r="B407" s="30" t="s">
        <v>32</v>
      </c>
      <c r="C407" s="1"/>
      <c r="D407" s="1"/>
      <c r="E407" s="2"/>
      <c r="F407" s="3"/>
      <c r="G407" s="4"/>
    </row>
    <row r="408" spans="1:7" ht="12" customHeight="1" x14ac:dyDescent="0.2">
      <c r="B408" s="23"/>
      <c r="C408" s="20"/>
      <c r="D408" s="20"/>
      <c r="E408" s="44"/>
      <c r="F408" s="45"/>
      <c r="G408" s="46"/>
    </row>
    <row r="409" spans="1:7" ht="24" x14ac:dyDescent="0.2">
      <c r="B409" s="23" t="s">
        <v>33</v>
      </c>
      <c r="C409" s="20" t="s">
        <v>23</v>
      </c>
      <c r="D409" s="20">
        <v>1</v>
      </c>
      <c r="E409" s="44"/>
      <c r="F409" s="45"/>
      <c r="G409" s="46" t="str">
        <f>IF($E409="","",$E409*F409)</f>
        <v/>
      </c>
    </row>
    <row r="410" spans="1:7" x14ac:dyDescent="0.2">
      <c r="B410" s="23"/>
      <c r="C410" s="1"/>
      <c r="D410" s="1"/>
      <c r="E410" s="2"/>
      <c r="F410" s="3"/>
      <c r="G410" s="4"/>
    </row>
    <row r="411" spans="1:7" s="38" customFormat="1" ht="14.25" x14ac:dyDescent="0.2">
      <c r="A411" s="31"/>
      <c r="B411" s="32" t="str">
        <f>B407</f>
        <v>Electricité</v>
      </c>
      <c r="C411" s="33" t="s">
        <v>2</v>
      </c>
      <c r="D411" s="34"/>
      <c r="E411" s="35"/>
      <c r="F411" s="36"/>
      <c r="G411" s="37">
        <f>SUBTOTAL(9,G407:G410)</f>
        <v>0</v>
      </c>
    </row>
    <row r="412" spans="1:7" x14ac:dyDescent="0.2">
      <c r="B412" s="23"/>
      <c r="C412" s="20"/>
      <c r="D412" s="20"/>
      <c r="E412" s="44"/>
      <c r="F412" s="45"/>
      <c r="G412" s="46" t="str">
        <f t="shared" ref="G412:G424" si="65">IF($E412="","",$E412*F412)</f>
        <v/>
      </c>
    </row>
    <row r="413" spans="1:7" ht="14.25" x14ac:dyDescent="0.2">
      <c r="A413" s="42" t="s">
        <v>233</v>
      </c>
      <c r="B413" s="30" t="s">
        <v>21</v>
      </c>
      <c r="C413" s="1"/>
      <c r="D413" s="1"/>
      <c r="E413" s="2"/>
      <c r="F413" s="3"/>
      <c r="G413" s="4"/>
    </row>
    <row r="414" spans="1:7" x14ac:dyDescent="0.2">
      <c r="B414" s="23"/>
      <c r="C414" s="1"/>
      <c r="D414" s="1"/>
      <c r="E414" s="2"/>
      <c r="F414" s="3"/>
      <c r="G414" s="4"/>
    </row>
    <row r="415" spans="1:7" x14ac:dyDescent="0.2">
      <c r="B415" s="23" t="s">
        <v>26</v>
      </c>
      <c r="C415" s="20" t="s">
        <v>23</v>
      </c>
      <c r="D415" s="20">
        <v>1</v>
      </c>
      <c r="E415" s="44"/>
      <c r="F415" s="45"/>
      <c r="G415" s="46" t="str">
        <f>IF($E415="","",$E415*F415)</f>
        <v/>
      </c>
    </row>
    <row r="416" spans="1:7" x14ac:dyDescent="0.2">
      <c r="B416" s="23"/>
      <c r="C416" s="1"/>
      <c r="D416" s="1"/>
      <c r="E416" s="2"/>
      <c r="F416" s="3"/>
      <c r="G416" s="4"/>
    </row>
    <row r="417" spans="1:7" s="38" customFormat="1" ht="14.25" x14ac:dyDescent="0.2">
      <c r="A417" s="31"/>
      <c r="B417" s="32" t="str">
        <f>B413</f>
        <v>Signalétique - Etiquetage</v>
      </c>
      <c r="C417" s="33" t="s">
        <v>2</v>
      </c>
      <c r="D417" s="34"/>
      <c r="E417" s="35"/>
      <c r="F417" s="36"/>
      <c r="G417" s="37">
        <f>SUBTOTAL(9,G413:G416)</f>
        <v>0</v>
      </c>
    </row>
    <row r="418" spans="1:7" x14ac:dyDescent="0.2">
      <c r="B418" s="23"/>
      <c r="C418" s="20"/>
      <c r="D418" s="20"/>
      <c r="E418" s="44"/>
      <c r="F418" s="45"/>
      <c r="G418" s="46" t="str">
        <f t="shared" ref="G418" si="66">IF($E418="","",$E418*F418)</f>
        <v/>
      </c>
    </row>
    <row r="419" spans="1:7" ht="14.25" x14ac:dyDescent="0.2">
      <c r="A419" s="42" t="s">
        <v>234</v>
      </c>
      <c r="B419" s="30" t="s">
        <v>56</v>
      </c>
      <c r="C419" s="1"/>
      <c r="D419" s="1"/>
      <c r="E419" s="2"/>
      <c r="F419" s="3"/>
      <c r="G419" s="4"/>
    </row>
    <row r="420" spans="1:7" x14ac:dyDescent="0.2">
      <c r="B420" s="23"/>
      <c r="C420" s="1"/>
      <c r="D420" s="1"/>
      <c r="E420" s="2"/>
      <c r="F420" s="3"/>
      <c r="G420" s="4"/>
    </row>
    <row r="421" spans="1:7" x14ac:dyDescent="0.2">
      <c r="B421" s="23" t="s">
        <v>56</v>
      </c>
      <c r="C421" s="20" t="s">
        <v>43</v>
      </c>
      <c r="D421" s="20">
        <v>2</v>
      </c>
      <c r="E421" s="44"/>
      <c r="F421" s="45"/>
      <c r="G421" s="46" t="str">
        <f>IF($E421="","",$E421*F421)</f>
        <v/>
      </c>
    </row>
    <row r="422" spans="1:7" x14ac:dyDescent="0.2">
      <c r="B422" s="23"/>
      <c r="C422" s="1"/>
      <c r="D422" s="1"/>
      <c r="E422" s="2"/>
      <c r="F422" s="3"/>
      <c r="G422" s="4"/>
    </row>
    <row r="423" spans="1:7" s="38" customFormat="1" ht="14.25" x14ac:dyDescent="0.2">
      <c r="A423" s="31"/>
      <c r="B423" s="32" t="str">
        <f>B419</f>
        <v>Formation des utilisateurs</v>
      </c>
      <c r="C423" s="33" t="s">
        <v>2</v>
      </c>
      <c r="D423" s="34"/>
      <c r="E423" s="35"/>
      <c r="F423" s="36"/>
      <c r="G423" s="37">
        <f>SUBTOTAL(9,G419:G422)</f>
        <v>0</v>
      </c>
    </row>
    <row r="424" spans="1:7" x14ac:dyDescent="0.2">
      <c r="B424" s="23"/>
      <c r="C424" s="20"/>
      <c r="D424" s="20"/>
      <c r="E424" s="44"/>
      <c r="F424" s="45"/>
      <c r="G424" s="46" t="str">
        <f t="shared" si="65"/>
        <v/>
      </c>
    </row>
    <row r="425" spans="1:7" ht="14.25" x14ac:dyDescent="0.2">
      <c r="A425" s="42" t="s">
        <v>235</v>
      </c>
      <c r="B425" s="30" t="s">
        <v>29</v>
      </c>
      <c r="C425" s="1"/>
      <c r="D425" s="1"/>
      <c r="E425" s="2"/>
      <c r="F425" s="3"/>
      <c r="G425" s="4"/>
    </row>
    <row r="426" spans="1:7" x14ac:dyDescent="0.2">
      <c r="B426" s="23"/>
      <c r="C426" s="1"/>
      <c r="D426" s="1"/>
      <c r="E426" s="2"/>
      <c r="F426" s="3"/>
      <c r="G426" s="4"/>
    </row>
    <row r="427" spans="1:7" x14ac:dyDescent="0.2">
      <c r="B427" s="23" t="s">
        <v>29</v>
      </c>
      <c r="C427" s="20" t="s">
        <v>23</v>
      </c>
      <c r="D427" s="20">
        <v>1</v>
      </c>
      <c r="E427" s="44"/>
      <c r="F427" s="45"/>
      <c r="G427" s="46" t="str">
        <f>IF($E427="","",$E427*F427)</f>
        <v/>
      </c>
    </row>
    <row r="428" spans="1:7" x14ac:dyDescent="0.2">
      <c r="B428" s="23"/>
      <c r="C428" s="1"/>
      <c r="D428" s="1"/>
      <c r="E428" s="2"/>
      <c r="F428" s="3"/>
      <c r="G428" s="4"/>
    </row>
    <row r="429" spans="1:7" s="38" customFormat="1" ht="14.25" x14ac:dyDescent="0.2">
      <c r="A429" s="31"/>
      <c r="B429" s="32" t="str">
        <f>B425</f>
        <v>Plans EXE / PAC / DOE / DIUO</v>
      </c>
      <c r="C429" s="33" t="s">
        <v>2</v>
      </c>
      <c r="D429" s="34"/>
      <c r="E429" s="35"/>
      <c r="F429" s="36"/>
      <c r="G429" s="37">
        <f>SUBTOTAL(9,G425:G428)</f>
        <v>0</v>
      </c>
    </row>
    <row r="430" spans="1:7" x14ac:dyDescent="0.2">
      <c r="A430" s="62"/>
      <c r="B430" s="26"/>
      <c r="C430" s="59"/>
      <c r="D430" s="59"/>
      <c r="E430" s="60"/>
      <c r="F430" s="61"/>
      <c r="G430" s="58"/>
    </row>
    <row r="431" spans="1:7" ht="18.75" x14ac:dyDescent="0.3">
      <c r="A431" s="63"/>
      <c r="B431" s="69" t="s">
        <v>11</v>
      </c>
      <c r="C431" s="193" t="str">
        <f>B395</f>
        <v>DIVERS</v>
      </c>
      <c r="D431" s="193"/>
      <c r="E431" s="193"/>
      <c r="F431" s="194"/>
      <c r="G431" s="74">
        <f>SUBTOTAL(9,G395:G430)</f>
        <v>0</v>
      </c>
    </row>
    <row r="432" spans="1:7" ht="18" customHeight="1" x14ac:dyDescent="0.3">
      <c r="A432" s="29"/>
      <c r="B432" s="40"/>
      <c r="C432" s="53"/>
      <c r="D432" s="54"/>
      <c r="E432" s="55"/>
      <c r="F432" s="19"/>
      <c r="G432" s="56"/>
    </row>
    <row r="433" spans="1:1" x14ac:dyDescent="0.2">
      <c r="A433" s="19"/>
    </row>
    <row r="434" spans="1:1" x14ac:dyDescent="0.2">
      <c r="A434" s="19"/>
    </row>
    <row r="435" spans="1:1" x14ac:dyDescent="0.2">
      <c r="A435" s="19"/>
    </row>
    <row r="436" spans="1:1" x14ac:dyDescent="0.2">
      <c r="A436" s="19"/>
    </row>
    <row r="437" spans="1:1" x14ac:dyDescent="0.2">
      <c r="A437" s="19"/>
    </row>
    <row r="438" spans="1:1" x14ac:dyDescent="0.2">
      <c r="A438" s="19"/>
    </row>
    <row r="439" spans="1:1" x14ac:dyDescent="0.2">
      <c r="A439" s="19"/>
    </row>
    <row r="440" spans="1:1" x14ac:dyDescent="0.2">
      <c r="A440" s="19"/>
    </row>
    <row r="441" spans="1:1" x14ac:dyDescent="0.2">
      <c r="A441" s="19"/>
    </row>
    <row r="442" spans="1:1" x14ac:dyDescent="0.2">
      <c r="A442" s="19"/>
    </row>
    <row r="443" spans="1:1" x14ac:dyDescent="0.2">
      <c r="A443" s="19"/>
    </row>
    <row r="444" spans="1:1" x14ac:dyDescent="0.2">
      <c r="A444" s="19"/>
    </row>
    <row r="445" spans="1:1" x14ac:dyDescent="0.2">
      <c r="A445" s="19"/>
    </row>
    <row r="446" spans="1:1" x14ac:dyDescent="0.2">
      <c r="A446" s="19"/>
    </row>
    <row r="447" spans="1:1" x14ac:dyDescent="0.2">
      <c r="A447" s="19"/>
    </row>
    <row r="448" spans="1:1" x14ac:dyDescent="0.2">
      <c r="A448" s="19"/>
    </row>
    <row r="449" spans="1:1" x14ac:dyDescent="0.2">
      <c r="A449" s="19"/>
    </row>
    <row r="450" spans="1:1" x14ac:dyDescent="0.2">
      <c r="A450" s="19"/>
    </row>
    <row r="451" spans="1:1" x14ac:dyDescent="0.2">
      <c r="A451" s="19"/>
    </row>
    <row r="452" spans="1:1" x14ac:dyDescent="0.2">
      <c r="A452" s="19"/>
    </row>
    <row r="453" spans="1:1" x14ac:dyDescent="0.2">
      <c r="A453" s="19"/>
    </row>
    <row r="454" spans="1:1" x14ac:dyDescent="0.2">
      <c r="A454" s="19"/>
    </row>
    <row r="455" spans="1:1" x14ac:dyDescent="0.2">
      <c r="A455" s="19"/>
    </row>
    <row r="456" spans="1:1" x14ac:dyDescent="0.2">
      <c r="A456" s="19"/>
    </row>
    <row r="457" spans="1:1" x14ac:dyDescent="0.2">
      <c r="A457" s="19"/>
    </row>
  </sheetData>
  <mergeCells count="4">
    <mergeCell ref="F306:G306"/>
    <mergeCell ref="C431:F431"/>
    <mergeCell ref="C392:F392"/>
    <mergeCell ref="F86:G86"/>
  </mergeCells>
  <pageMargins left="0.78740157480314965" right="0.6692913385826772" top="1.1811023622047245" bottom="0.98425196850393704" header="0.51181102362204722" footer="0.51181102362204722"/>
  <pageSetup paperSize="9" scale="78" firstPageNumber="2" fitToHeight="0" orientation="portrait" useFirstPageNumber="1" r:id="rId1"/>
  <headerFooter alignWithMargins="0">
    <oddFooter>&amp;C&amp;"Times New Roman,Normal"BET ENEBAT THERMIQUE - 11, Rue du lieutenant Bidaux - 90700 Chatenois-les-Forges
Tel : 03.84.29.71.71 - E-mail : enebatthermique@orange.fr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3"/>
  <sheetViews>
    <sheetView showWhiteSpace="0" view="pageBreakPreview" zoomScale="145" zoomScaleNormal="145" zoomScaleSheetLayoutView="145" zoomScalePageLayoutView="70" workbookViewId="0">
      <selection sqref="A1:A3"/>
    </sheetView>
  </sheetViews>
  <sheetFormatPr baseColWidth="10" defaultColWidth="11.42578125" defaultRowHeight="12.75" x14ac:dyDescent="0.2"/>
  <cols>
    <col min="1" max="1" width="5" style="27" customWidth="1"/>
    <col min="2" max="2" width="46.85546875" style="11" customWidth="1"/>
    <col min="3" max="3" width="5.85546875" style="6" customWidth="1"/>
    <col min="4" max="4" width="9" style="6" customWidth="1"/>
    <col min="5" max="5" width="12.28515625" style="7" customWidth="1"/>
    <col min="6" max="6" width="16" style="18" customWidth="1"/>
    <col min="7" max="7" width="18.140625" style="18" customWidth="1"/>
    <col min="8" max="16384" width="11.42578125" style="5"/>
  </cols>
  <sheetData>
    <row r="1" spans="1:7" x14ac:dyDescent="0.2">
      <c r="A1" s="19"/>
    </row>
    <row r="2" spans="1:7" ht="18.75" x14ac:dyDescent="0.3">
      <c r="A2" s="19"/>
      <c r="C2" s="151" t="s">
        <v>283</v>
      </c>
      <c r="D2" s="24"/>
    </row>
    <row r="3" spans="1:7" x14ac:dyDescent="0.2">
      <c r="A3" s="127"/>
    </row>
    <row r="4" spans="1:7" s="6" customFormat="1" ht="25.5" customHeight="1" x14ac:dyDescent="0.2">
      <c r="A4" s="28" t="s">
        <v>8</v>
      </c>
      <c r="B4" s="21" t="s">
        <v>0</v>
      </c>
      <c r="C4" s="9" t="s">
        <v>1</v>
      </c>
      <c r="D4" s="8" t="s">
        <v>3</v>
      </c>
      <c r="E4" s="12" t="s">
        <v>4</v>
      </c>
      <c r="F4" s="13" t="s">
        <v>5</v>
      </c>
      <c r="G4" s="13" t="s">
        <v>6</v>
      </c>
    </row>
    <row r="5" spans="1:7" x14ac:dyDescent="0.2">
      <c r="A5" s="66"/>
      <c r="B5" s="22"/>
      <c r="C5" s="10"/>
      <c r="D5" s="10"/>
      <c r="E5" s="14"/>
      <c r="F5" s="15"/>
      <c r="G5" s="16"/>
    </row>
    <row r="6" spans="1:7" ht="18" customHeight="1" x14ac:dyDescent="0.3">
      <c r="A6" s="41" t="s">
        <v>13</v>
      </c>
      <c r="B6" s="24" t="s">
        <v>80</v>
      </c>
      <c r="C6" s="1"/>
      <c r="D6" s="1"/>
      <c r="E6" s="2"/>
      <c r="F6" s="3"/>
      <c r="G6" s="17"/>
    </row>
    <row r="7" spans="1:7" s="38" customFormat="1" ht="14.25" x14ac:dyDescent="0.2">
      <c r="A7" s="31"/>
      <c r="B7" s="32"/>
      <c r="C7" s="147"/>
      <c r="D7" s="148"/>
      <c r="E7" s="149"/>
      <c r="F7" s="150"/>
      <c r="G7" s="135"/>
    </row>
    <row r="8" spans="1:7" ht="14.25" x14ac:dyDescent="0.2">
      <c r="A8" s="42" t="s">
        <v>155</v>
      </c>
      <c r="B8" s="30" t="s">
        <v>132</v>
      </c>
      <c r="C8" s="1"/>
      <c r="D8" s="1"/>
      <c r="E8" s="2"/>
      <c r="F8" s="3"/>
      <c r="G8" s="4"/>
    </row>
    <row r="9" spans="1:7" x14ac:dyDescent="0.2">
      <c r="A9" s="43"/>
      <c r="B9" s="25"/>
      <c r="C9" s="1"/>
      <c r="D9" s="1"/>
      <c r="E9" s="2"/>
      <c r="F9" s="3"/>
      <c r="G9" s="4"/>
    </row>
    <row r="10" spans="1:7" x14ac:dyDescent="0.2">
      <c r="A10" s="43" t="s">
        <v>157</v>
      </c>
      <c r="B10" s="25" t="s">
        <v>156</v>
      </c>
      <c r="C10" s="20"/>
      <c r="D10" s="20"/>
      <c r="E10" s="44"/>
      <c r="F10" s="45"/>
      <c r="G10" s="46" t="str">
        <f t="shared" ref="G10:G19" si="0">IF($E10="","",$E10*F10)</f>
        <v/>
      </c>
    </row>
    <row r="11" spans="1:7" x14ac:dyDescent="0.2">
      <c r="A11" s="80"/>
      <c r="B11" s="23"/>
      <c r="C11" s="20"/>
      <c r="D11" s="20"/>
      <c r="E11" s="44"/>
      <c r="F11" s="45"/>
      <c r="G11" s="46" t="str">
        <f t="shared" si="0"/>
        <v/>
      </c>
    </row>
    <row r="12" spans="1:7" x14ac:dyDescent="0.2">
      <c r="A12" s="80"/>
      <c r="B12" s="23" t="s">
        <v>133</v>
      </c>
      <c r="C12" s="20"/>
      <c r="D12" s="20"/>
      <c r="E12" s="44"/>
      <c r="F12" s="45"/>
      <c r="G12" s="46" t="str">
        <f t="shared" si="0"/>
        <v/>
      </c>
    </row>
    <row r="13" spans="1:7" x14ac:dyDescent="0.2">
      <c r="A13" s="80"/>
      <c r="B13" s="146" t="s">
        <v>256</v>
      </c>
      <c r="C13" s="20"/>
      <c r="D13" s="20"/>
      <c r="E13" s="44"/>
      <c r="F13" s="45"/>
      <c r="G13" s="46"/>
    </row>
    <row r="14" spans="1:7" x14ac:dyDescent="0.2">
      <c r="A14" s="80"/>
      <c r="B14" s="23" t="s">
        <v>100</v>
      </c>
      <c r="C14" s="20" t="s">
        <v>22</v>
      </c>
      <c r="D14" s="20">
        <f>5*2+5*2</f>
        <v>20</v>
      </c>
      <c r="E14" s="44"/>
      <c r="F14" s="45"/>
      <c r="G14" s="46"/>
    </row>
    <row r="15" spans="1:7" x14ac:dyDescent="0.2">
      <c r="A15" s="80"/>
      <c r="B15" s="23" t="s">
        <v>254</v>
      </c>
      <c r="C15" s="20" t="s">
        <v>22</v>
      </c>
      <c r="D15" s="20">
        <f>15*2</f>
        <v>30</v>
      </c>
      <c r="E15" s="44"/>
      <c r="F15" s="45"/>
      <c r="G15" s="46"/>
    </row>
    <row r="16" spans="1:7" x14ac:dyDescent="0.2">
      <c r="A16" s="80"/>
      <c r="B16" s="146" t="s">
        <v>257</v>
      </c>
      <c r="C16" s="20"/>
      <c r="D16" s="20"/>
      <c r="E16" s="44"/>
      <c r="F16" s="45"/>
      <c r="G16" s="46"/>
    </row>
    <row r="17" spans="1:7" x14ac:dyDescent="0.2">
      <c r="A17" s="80"/>
      <c r="B17" s="23" t="s">
        <v>100</v>
      </c>
      <c r="C17" s="20" t="s">
        <v>22</v>
      </c>
      <c r="D17" s="20">
        <f>10*2+5*2</f>
        <v>30</v>
      </c>
      <c r="E17" s="44"/>
      <c r="F17" s="45"/>
      <c r="G17" s="46"/>
    </row>
    <row r="18" spans="1:7" x14ac:dyDescent="0.2">
      <c r="A18" s="80"/>
      <c r="B18" s="23" t="s">
        <v>254</v>
      </c>
      <c r="C18" s="20" t="s">
        <v>22</v>
      </c>
      <c r="D18" s="20">
        <f>15*2</f>
        <v>30</v>
      </c>
      <c r="E18" s="44"/>
      <c r="F18" s="45"/>
      <c r="G18" s="46"/>
    </row>
    <row r="19" spans="1:7" x14ac:dyDescent="0.2">
      <c r="A19" s="80"/>
      <c r="B19" s="23"/>
      <c r="C19" s="20"/>
      <c r="D19" s="20"/>
      <c r="E19" s="44"/>
      <c r="F19" s="45"/>
      <c r="G19" s="46" t="str">
        <f t="shared" si="0"/>
        <v/>
      </c>
    </row>
    <row r="20" spans="1:7" x14ac:dyDescent="0.2">
      <c r="A20" s="80"/>
      <c r="B20" s="39" t="s">
        <v>134</v>
      </c>
      <c r="C20" s="51"/>
      <c r="D20" s="47"/>
      <c r="E20" s="48"/>
      <c r="F20" s="49"/>
      <c r="G20" s="50">
        <f>SUBTOTAL(9,G10:G19)</f>
        <v>0</v>
      </c>
    </row>
    <row r="21" spans="1:7" x14ac:dyDescent="0.2">
      <c r="A21" s="43"/>
      <c r="B21" s="25"/>
      <c r="C21" s="1"/>
      <c r="D21" s="1"/>
      <c r="E21" s="2"/>
      <c r="F21" s="3"/>
      <c r="G21" s="4"/>
    </row>
    <row r="22" spans="1:7" x14ac:dyDescent="0.2">
      <c r="A22" s="43" t="s">
        <v>167</v>
      </c>
      <c r="B22" s="25" t="s">
        <v>90</v>
      </c>
      <c r="C22" s="20"/>
      <c r="D22" s="20"/>
      <c r="E22" s="44"/>
      <c r="F22" s="45"/>
      <c r="G22" s="46" t="str">
        <f t="shared" ref="G22:G24" si="1">IF($E22="","",$E22*F22)</f>
        <v/>
      </c>
    </row>
    <row r="23" spans="1:7" x14ac:dyDescent="0.2">
      <c r="A23" s="80"/>
      <c r="B23" s="23"/>
      <c r="C23" s="20"/>
      <c r="D23" s="20"/>
      <c r="E23" s="44"/>
      <c r="F23" s="45"/>
      <c r="G23" s="46" t="str">
        <f t="shared" si="1"/>
        <v/>
      </c>
    </row>
    <row r="24" spans="1:7" ht="24" x14ac:dyDescent="0.2">
      <c r="A24" s="80"/>
      <c r="B24" s="23" t="s">
        <v>159</v>
      </c>
      <c r="C24" s="20"/>
      <c r="D24" s="20"/>
      <c r="E24" s="44"/>
      <c r="F24" s="45"/>
      <c r="G24" s="46" t="str">
        <f t="shared" si="1"/>
        <v/>
      </c>
    </row>
    <row r="25" spans="1:7" x14ac:dyDescent="0.2">
      <c r="A25" s="80"/>
      <c r="B25" s="23" t="s">
        <v>100</v>
      </c>
      <c r="C25" s="20" t="s">
        <v>22</v>
      </c>
      <c r="D25" s="20">
        <f>D14+D17</f>
        <v>50</v>
      </c>
      <c r="E25" s="44"/>
      <c r="F25" s="45"/>
      <c r="G25" s="46"/>
    </row>
    <row r="26" spans="1:7" x14ac:dyDescent="0.2">
      <c r="A26" s="80"/>
      <c r="B26" s="23" t="s">
        <v>254</v>
      </c>
      <c r="C26" s="20" t="s">
        <v>22</v>
      </c>
      <c r="D26" s="20">
        <f>D15+D18</f>
        <v>60</v>
      </c>
      <c r="E26" s="44"/>
      <c r="F26" s="45"/>
      <c r="G26" s="46"/>
    </row>
    <row r="27" spans="1:7" x14ac:dyDescent="0.2">
      <c r="A27" s="80"/>
      <c r="B27" s="23"/>
      <c r="C27" s="20"/>
      <c r="D27" s="20"/>
      <c r="E27" s="44"/>
      <c r="F27" s="45"/>
      <c r="G27" s="46" t="str">
        <f t="shared" ref="G27" si="2">IF($E27="","",$E27*F27)</f>
        <v/>
      </c>
    </row>
    <row r="28" spans="1:7" x14ac:dyDescent="0.2">
      <c r="A28" s="80"/>
      <c r="B28" s="39" t="s">
        <v>91</v>
      </c>
      <c r="C28" s="51"/>
      <c r="D28" s="47"/>
      <c r="E28" s="48"/>
      <c r="F28" s="49"/>
      <c r="G28" s="50">
        <f>SUBTOTAL(9,G22:G27)</f>
        <v>0</v>
      </c>
    </row>
    <row r="29" spans="1:7" x14ac:dyDescent="0.2">
      <c r="B29" s="23"/>
      <c r="C29" s="91"/>
      <c r="D29" s="91"/>
      <c r="E29" s="92"/>
      <c r="F29" s="93"/>
      <c r="G29" s="140"/>
    </row>
    <row r="30" spans="1:7" s="38" customFormat="1" ht="14.25" x14ac:dyDescent="0.2">
      <c r="A30" s="31"/>
      <c r="B30" s="32" t="str">
        <f>B8</f>
        <v>Réseau secondaire</v>
      </c>
      <c r="C30" s="131" t="s">
        <v>2</v>
      </c>
      <c r="D30" s="132"/>
      <c r="E30" s="133"/>
      <c r="F30" s="134"/>
      <c r="G30" s="141">
        <f>SUBTOTAL(9,G9:G29)</f>
        <v>0</v>
      </c>
    </row>
    <row r="31" spans="1:7" s="38" customFormat="1" ht="14.25" x14ac:dyDescent="0.2">
      <c r="A31" s="31"/>
      <c r="B31" s="32"/>
      <c r="C31" s="136"/>
      <c r="D31" s="137"/>
      <c r="E31" s="138"/>
      <c r="F31" s="139"/>
      <c r="G31" s="135"/>
    </row>
    <row r="32" spans="1:7" ht="14.25" x14ac:dyDescent="0.2">
      <c r="A32" s="42" t="s">
        <v>168</v>
      </c>
      <c r="B32" s="30" t="s">
        <v>135</v>
      </c>
      <c r="C32" s="1"/>
      <c r="D32" s="1"/>
      <c r="E32" s="2"/>
      <c r="F32" s="3"/>
      <c r="G32" s="4"/>
    </row>
    <row r="33" spans="1:7" x14ac:dyDescent="0.2">
      <c r="A33" s="43"/>
      <c r="B33" s="25"/>
      <c r="C33" s="1"/>
      <c r="D33" s="1"/>
      <c r="E33" s="2"/>
      <c r="F33" s="3"/>
      <c r="G33" s="4"/>
    </row>
    <row r="34" spans="1:7" x14ac:dyDescent="0.2">
      <c r="A34" s="43" t="s">
        <v>169</v>
      </c>
      <c r="B34" s="25" t="s">
        <v>170</v>
      </c>
      <c r="C34" s="20"/>
      <c r="D34" s="20"/>
      <c r="E34" s="44"/>
      <c r="F34" s="45"/>
      <c r="G34" s="46" t="str">
        <f t="shared" ref="G34:G51" si="3">IF($E34="","",$E34*F34)</f>
        <v/>
      </c>
    </row>
    <row r="35" spans="1:7" s="81" customFormat="1" ht="12" x14ac:dyDescent="0.2">
      <c r="A35" s="142"/>
      <c r="B35" s="97"/>
      <c r="C35" s="98"/>
      <c r="D35" s="98"/>
      <c r="E35" s="44"/>
      <c r="F35" s="45"/>
      <c r="G35" s="46" t="str">
        <f t="shared" si="3"/>
        <v/>
      </c>
    </row>
    <row r="36" spans="1:7" ht="24" x14ac:dyDescent="0.2">
      <c r="A36" s="142"/>
      <c r="B36" s="97" t="s">
        <v>266</v>
      </c>
      <c r="C36" s="98"/>
      <c r="D36" s="98"/>
      <c r="E36" s="44"/>
      <c r="F36" s="45"/>
      <c r="G36" s="46" t="str">
        <f t="shared" si="3"/>
        <v/>
      </c>
    </row>
    <row r="37" spans="1:7" x14ac:dyDescent="0.2">
      <c r="A37" s="142"/>
      <c r="B37" s="97" t="s">
        <v>262</v>
      </c>
      <c r="C37" s="98" t="s">
        <v>1</v>
      </c>
      <c r="D37" s="98">
        <v>1</v>
      </c>
      <c r="E37" s="44"/>
      <c r="F37" s="45"/>
      <c r="G37" s="46"/>
    </row>
    <row r="38" spans="1:7" x14ac:dyDescent="0.2">
      <c r="A38" s="142"/>
      <c r="B38" s="97" t="s">
        <v>261</v>
      </c>
      <c r="C38" s="98" t="s">
        <v>1</v>
      </c>
      <c r="D38" s="98">
        <v>2</v>
      </c>
      <c r="E38" s="44"/>
      <c r="F38" s="45"/>
      <c r="G38" s="46"/>
    </row>
    <row r="39" spans="1:7" x14ac:dyDescent="0.2">
      <c r="A39" s="142"/>
      <c r="B39" s="97" t="s">
        <v>263</v>
      </c>
      <c r="C39" s="98" t="s">
        <v>1</v>
      </c>
      <c r="D39" s="98">
        <v>1</v>
      </c>
      <c r="E39" s="44"/>
      <c r="F39" s="45"/>
      <c r="G39" s="46"/>
    </row>
    <row r="40" spans="1:7" x14ac:dyDescent="0.2">
      <c r="A40" s="142"/>
      <c r="B40" s="97" t="s">
        <v>267</v>
      </c>
      <c r="C40" s="98" t="s">
        <v>1</v>
      </c>
      <c r="D40" s="98">
        <v>2</v>
      </c>
      <c r="E40" s="44"/>
      <c r="F40" s="45"/>
      <c r="G40" s="46"/>
    </row>
    <row r="41" spans="1:7" x14ac:dyDescent="0.2">
      <c r="A41" s="142"/>
      <c r="B41" s="97" t="s">
        <v>268</v>
      </c>
      <c r="C41" s="98" t="s">
        <v>1</v>
      </c>
      <c r="D41" s="98">
        <v>2</v>
      </c>
      <c r="E41" s="44"/>
      <c r="F41" s="45"/>
      <c r="G41" s="46"/>
    </row>
    <row r="42" spans="1:7" x14ac:dyDescent="0.2">
      <c r="A42" s="142"/>
      <c r="B42" s="97" t="s">
        <v>269</v>
      </c>
      <c r="C42" s="98" t="s">
        <v>1</v>
      </c>
      <c r="D42" s="98">
        <v>2</v>
      </c>
      <c r="E42" s="44"/>
      <c r="F42" s="45"/>
      <c r="G42" s="46"/>
    </row>
    <row r="43" spans="1:7" x14ac:dyDescent="0.2">
      <c r="A43" s="142"/>
      <c r="B43" s="97"/>
      <c r="C43" s="98"/>
      <c r="D43" s="98"/>
      <c r="E43" s="44"/>
      <c r="F43" s="45"/>
      <c r="G43" s="46"/>
    </row>
    <row r="44" spans="1:7" ht="24" x14ac:dyDescent="0.2">
      <c r="A44" s="142"/>
      <c r="B44" s="97" t="s">
        <v>270</v>
      </c>
      <c r="C44" s="98"/>
      <c r="D44" s="98"/>
      <c r="E44" s="44"/>
      <c r="F44" s="45"/>
      <c r="G44" s="46"/>
    </row>
    <row r="45" spans="1:7" x14ac:dyDescent="0.2">
      <c r="A45" s="142"/>
      <c r="B45" s="97" t="s">
        <v>271</v>
      </c>
      <c r="C45" s="98" t="s">
        <v>1</v>
      </c>
      <c r="D45" s="98">
        <v>2</v>
      </c>
      <c r="E45" s="76"/>
      <c r="F45" s="77"/>
      <c r="G45" s="46" t="str">
        <f t="shared" ref="G45" si="4">IF($E45="","",$E45*F45)</f>
        <v/>
      </c>
    </row>
    <row r="46" spans="1:7" x14ac:dyDescent="0.2">
      <c r="A46" s="142"/>
      <c r="B46" s="143"/>
      <c r="C46" s="98"/>
      <c r="D46" s="144"/>
      <c r="E46" s="44"/>
      <c r="F46" s="65"/>
      <c r="G46" s="46" t="str">
        <f t="shared" si="3"/>
        <v/>
      </c>
    </row>
    <row r="47" spans="1:7" x14ac:dyDescent="0.2">
      <c r="A47" s="142"/>
      <c r="B47" s="143" t="s">
        <v>162</v>
      </c>
      <c r="C47" s="98" t="s">
        <v>1</v>
      </c>
      <c r="D47" s="144">
        <f>SUM(D37:D45)</f>
        <v>12</v>
      </c>
      <c r="E47" s="44"/>
      <c r="F47" s="65"/>
      <c r="G47" s="46" t="str">
        <f t="shared" si="3"/>
        <v/>
      </c>
    </row>
    <row r="48" spans="1:7" ht="12.75" customHeight="1" x14ac:dyDescent="0.2">
      <c r="A48" s="142"/>
      <c r="B48" s="143" t="s">
        <v>163</v>
      </c>
      <c r="C48" s="98" t="s">
        <v>1</v>
      </c>
      <c r="D48" s="144">
        <f>D47</f>
        <v>12</v>
      </c>
      <c r="E48" s="44"/>
      <c r="F48" s="65"/>
      <c r="G48" s="46" t="str">
        <f t="shared" si="3"/>
        <v/>
      </c>
    </row>
    <row r="49" spans="1:7" ht="24" x14ac:dyDescent="0.2">
      <c r="A49" s="80"/>
      <c r="B49" s="57" t="s">
        <v>164</v>
      </c>
      <c r="C49" s="20" t="s">
        <v>1</v>
      </c>
      <c r="D49" s="64">
        <f>D48</f>
        <v>12</v>
      </c>
      <c r="E49" s="44"/>
      <c r="F49" s="65"/>
      <c r="G49" s="46" t="str">
        <f t="shared" si="3"/>
        <v/>
      </c>
    </row>
    <row r="50" spans="1:7" x14ac:dyDescent="0.2">
      <c r="A50" s="80"/>
      <c r="B50" s="57" t="s">
        <v>165</v>
      </c>
      <c r="C50" s="20" t="s">
        <v>1</v>
      </c>
      <c r="D50" s="64">
        <f>D49</f>
        <v>12</v>
      </c>
      <c r="E50" s="44"/>
      <c r="F50" s="65"/>
      <c r="G50" s="46" t="str">
        <f t="shared" si="3"/>
        <v/>
      </c>
    </row>
    <row r="51" spans="1:7" x14ac:dyDescent="0.2">
      <c r="A51" s="80"/>
      <c r="B51" s="23"/>
      <c r="C51" s="20"/>
      <c r="D51" s="20"/>
      <c r="E51" s="44"/>
      <c r="F51" s="45"/>
      <c r="G51" s="46" t="str">
        <f t="shared" si="3"/>
        <v/>
      </c>
    </row>
    <row r="52" spans="1:7" x14ac:dyDescent="0.2">
      <c r="A52" s="80"/>
      <c r="B52" s="39" t="s">
        <v>175</v>
      </c>
      <c r="C52" s="51"/>
      <c r="D52" s="47"/>
      <c r="E52" s="48"/>
      <c r="F52" s="49"/>
      <c r="G52" s="50">
        <f>SUBTOTAL(9,G33:G51)</f>
        <v>0</v>
      </c>
    </row>
    <row r="53" spans="1:7" x14ac:dyDescent="0.2">
      <c r="B53" s="23"/>
      <c r="C53" s="1"/>
      <c r="D53" s="1"/>
      <c r="E53" s="2"/>
      <c r="F53" s="3"/>
      <c r="G53" s="4"/>
    </row>
    <row r="54" spans="1:7" s="38" customFormat="1" ht="14.25" x14ac:dyDescent="0.2">
      <c r="A54" s="31"/>
      <c r="B54" s="32" t="str">
        <f>B32</f>
        <v>Emission</v>
      </c>
      <c r="C54" s="33" t="s">
        <v>2</v>
      </c>
      <c r="D54" s="34"/>
      <c r="E54" s="35"/>
      <c r="F54" s="36"/>
      <c r="G54" s="37">
        <f>SUBTOTAL(9,G33:G53)</f>
        <v>0</v>
      </c>
    </row>
    <row r="55" spans="1:7" x14ac:dyDescent="0.2">
      <c r="A55" s="62"/>
      <c r="B55" s="26"/>
      <c r="C55" s="59"/>
      <c r="D55" s="59"/>
      <c r="E55" s="60"/>
      <c r="F55" s="61"/>
      <c r="G55" s="58"/>
    </row>
    <row r="56" spans="1:7" ht="18" customHeight="1" x14ac:dyDescent="0.3">
      <c r="A56" s="63"/>
      <c r="B56" s="40" t="s">
        <v>11</v>
      </c>
      <c r="C56" s="70" t="str">
        <f>B6</f>
        <v>CHAUFFAGE</v>
      </c>
      <c r="D56" s="71"/>
      <c r="E56" s="72"/>
      <c r="F56" s="52"/>
      <c r="G56" s="73">
        <f>SUBTOTAL(9,G7:G55)</f>
        <v>0</v>
      </c>
    </row>
    <row r="57" spans="1:7" ht="18" customHeight="1" x14ac:dyDescent="0.3">
      <c r="A57" s="29"/>
      <c r="B57" s="40"/>
      <c r="C57" s="53"/>
      <c r="D57" s="54"/>
      <c r="E57" s="55"/>
      <c r="F57" s="19"/>
      <c r="G57" s="56"/>
    </row>
    <row r="58" spans="1:7" ht="14.25" customHeight="1" x14ac:dyDescent="0.2">
      <c r="A58" s="66"/>
      <c r="B58" s="22"/>
      <c r="C58" s="10"/>
      <c r="D58" s="10"/>
      <c r="E58" s="14"/>
      <c r="F58" s="15"/>
      <c r="G58" s="16"/>
    </row>
    <row r="59" spans="1:7" ht="18" customHeight="1" x14ac:dyDescent="0.3">
      <c r="A59" s="41" t="s">
        <v>57</v>
      </c>
      <c r="B59" s="24" t="s">
        <v>184</v>
      </c>
      <c r="C59" s="1"/>
      <c r="D59" s="1"/>
      <c r="E59" s="2"/>
      <c r="F59" s="3"/>
      <c r="G59" s="17"/>
    </row>
    <row r="60" spans="1:7" x14ac:dyDescent="0.2">
      <c r="B60" s="23"/>
      <c r="C60" s="1"/>
      <c r="D60" s="1"/>
      <c r="E60" s="2"/>
      <c r="F60" s="3"/>
      <c r="G60" s="4"/>
    </row>
    <row r="61" spans="1:7" ht="14.25" x14ac:dyDescent="0.2">
      <c r="A61" s="42" t="s">
        <v>17</v>
      </c>
      <c r="B61" s="30" t="s">
        <v>207</v>
      </c>
      <c r="C61" s="1"/>
      <c r="D61" s="1"/>
      <c r="E61" s="2"/>
      <c r="F61" s="3"/>
      <c r="G61" s="4"/>
    </row>
    <row r="62" spans="1:7" x14ac:dyDescent="0.2">
      <c r="A62" s="43"/>
      <c r="B62" s="25"/>
      <c r="C62" s="1"/>
      <c r="D62" s="1"/>
      <c r="E62" s="2"/>
      <c r="F62" s="3"/>
      <c r="G62" s="4"/>
    </row>
    <row r="63" spans="1:7" x14ac:dyDescent="0.2">
      <c r="A63" s="43" t="s">
        <v>54</v>
      </c>
      <c r="B63" s="25" t="s">
        <v>49</v>
      </c>
      <c r="C63" s="20"/>
      <c r="D63" s="20"/>
      <c r="E63" s="44"/>
      <c r="F63" s="45"/>
      <c r="G63" s="46" t="str">
        <f t="shared" ref="G63:G65" si="5">IF($E63="","",$E63*F63)</f>
        <v/>
      </c>
    </row>
    <row r="64" spans="1:7" s="81" customFormat="1" ht="12" x14ac:dyDescent="0.2">
      <c r="A64" s="80"/>
      <c r="B64" s="23"/>
      <c r="C64" s="20"/>
      <c r="D64" s="20"/>
      <c r="E64" s="44"/>
      <c r="F64" s="45"/>
      <c r="G64" s="46" t="str">
        <f t="shared" si="5"/>
        <v/>
      </c>
    </row>
    <row r="65" spans="1:7" x14ac:dyDescent="0.2">
      <c r="A65" s="80"/>
      <c r="B65" s="23" t="s">
        <v>275</v>
      </c>
      <c r="C65" s="20" t="s">
        <v>1</v>
      </c>
      <c r="D65" s="20">
        <v>7</v>
      </c>
      <c r="E65" s="44"/>
      <c r="F65" s="45"/>
      <c r="G65" s="46" t="str">
        <f t="shared" si="5"/>
        <v/>
      </c>
    </row>
    <row r="66" spans="1:7" s="81" customFormat="1" ht="12" x14ac:dyDescent="0.2">
      <c r="A66" s="80"/>
      <c r="B66" s="57"/>
      <c r="C66" s="20"/>
      <c r="D66" s="64"/>
      <c r="E66" s="44"/>
      <c r="F66" s="65"/>
      <c r="G66" s="46"/>
    </row>
    <row r="67" spans="1:7" x14ac:dyDescent="0.2">
      <c r="B67" s="39" t="s">
        <v>50</v>
      </c>
      <c r="C67" s="51"/>
      <c r="D67" s="47"/>
      <c r="E67" s="48"/>
      <c r="F67" s="49"/>
      <c r="G67" s="50">
        <f>SUBTOTAL(9,G63:G66)</f>
        <v>0</v>
      </c>
    </row>
    <row r="68" spans="1:7" x14ac:dyDescent="0.2">
      <c r="A68" s="43"/>
      <c r="B68" s="25"/>
      <c r="C68" s="1"/>
      <c r="D68" s="1"/>
      <c r="E68" s="2"/>
      <c r="F68" s="3"/>
      <c r="G68" s="4"/>
    </row>
    <row r="69" spans="1:7" x14ac:dyDescent="0.2">
      <c r="A69" s="43" t="s">
        <v>55</v>
      </c>
      <c r="B69" s="25" t="s">
        <v>197</v>
      </c>
      <c r="C69" s="20"/>
      <c r="D69" s="20"/>
      <c r="E69" s="44"/>
      <c r="F69" s="45"/>
      <c r="G69" s="46" t="str">
        <f t="shared" ref="G69:G75" si="6">IF($E69="","",$E69*F69)</f>
        <v/>
      </c>
    </row>
    <row r="70" spans="1:7" s="81" customFormat="1" ht="12" x14ac:dyDescent="0.2">
      <c r="A70" s="80"/>
      <c r="B70" s="23"/>
      <c r="C70" s="20"/>
      <c r="D70" s="20"/>
      <c r="E70" s="44"/>
      <c r="F70" s="45"/>
      <c r="G70" s="46" t="str">
        <f t="shared" si="6"/>
        <v/>
      </c>
    </row>
    <row r="71" spans="1:7" ht="24" x14ac:dyDescent="0.2">
      <c r="A71" s="80"/>
      <c r="B71" s="23" t="s">
        <v>241</v>
      </c>
      <c r="C71" s="20"/>
      <c r="D71" s="20"/>
      <c r="E71" s="44"/>
      <c r="F71" s="45"/>
      <c r="G71" s="46" t="str">
        <f t="shared" si="6"/>
        <v/>
      </c>
    </row>
    <row r="72" spans="1:7" x14ac:dyDescent="0.2">
      <c r="A72" s="80"/>
      <c r="B72" s="23" t="s">
        <v>239</v>
      </c>
      <c r="C72" s="20" t="s">
        <v>1</v>
      </c>
      <c r="D72" s="20">
        <v>2</v>
      </c>
      <c r="E72" s="44"/>
      <c r="F72" s="45"/>
      <c r="G72" s="46" t="str">
        <f t="shared" si="6"/>
        <v/>
      </c>
    </row>
    <row r="73" spans="1:7" x14ac:dyDescent="0.2">
      <c r="A73" s="80"/>
      <c r="B73" s="23" t="s">
        <v>240</v>
      </c>
      <c r="C73" s="20" t="s">
        <v>1</v>
      </c>
      <c r="D73" s="20">
        <v>2</v>
      </c>
      <c r="E73" s="44"/>
      <c r="F73" s="45"/>
      <c r="G73" s="46" t="str">
        <f t="shared" si="6"/>
        <v/>
      </c>
    </row>
    <row r="74" spans="1:7" x14ac:dyDescent="0.2">
      <c r="A74" s="80"/>
      <c r="B74" s="23" t="s">
        <v>40</v>
      </c>
      <c r="C74" s="20" t="s">
        <v>1</v>
      </c>
      <c r="D74" s="20">
        <v>2</v>
      </c>
      <c r="E74" s="44"/>
      <c r="F74" s="45"/>
      <c r="G74" s="46" t="str">
        <f t="shared" si="6"/>
        <v/>
      </c>
    </row>
    <row r="75" spans="1:7" s="81" customFormat="1" ht="12" x14ac:dyDescent="0.2">
      <c r="A75" s="80"/>
      <c r="B75" s="23"/>
      <c r="C75" s="20"/>
      <c r="D75" s="20"/>
      <c r="E75" s="44"/>
      <c r="F75" s="45"/>
      <c r="G75" s="46" t="str">
        <f t="shared" si="6"/>
        <v/>
      </c>
    </row>
    <row r="76" spans="1:7" x14ac:dyDescent="0.2">
      <c r="B76" s="39" t="s">
        <v>198</v>
      </c>
      <c r="C76" s="51"/>
      <c r="D76" s="47"/>
      <c r="E76" s="48"/>
      <c r="F76" s="49"/>
      <c r="G76" s="50">
        <f>SUBTOTAL(9,G69:G75)</f>
        <v>0</v>
      </c>
    </row>
    <row r="77" spans="1:7" x14ac:dyDescent="0.2">
      <c r="A77" s="43"/>
      <c r="B77" s="25"/>
      <c r="C77" s="1"/>
      <c r="D77" s="1"/>
      <c r="E77" s="2"/>
      <c r="F77" s="3"/>
      <c r="G77" s="4"/>
    </row>
    <row r="78" spans="1:7" x14ac:dyDescent="0.2">
      <c r="A78" s="43" t="s">
        <v>213</v>
      </c>
      <c r="B78" s="25" t="s">
        <v>15</v>
      </c>
      <c r="C78" s="20"/>
      <c r="D78" s="20"/>
      <c r="E78" s="44"/>
      <c r="F78" s="45"/>
      <c r="G78" s="46" t="str">
        <f t="shared" ref="G78:G86" si="7">IF($E78="","",$E78*F78)</f>
        <v/>
      </c>
    </row>
    <row r="79" spans="1:7" s="81" customFormat="1" ht="12" x14ac:dyDescent="0.2">
      <c r="A79" s="80"/>
      <c r="B79" s="23"/>
      <c r="C79" s="20"/>
      <c r="D79" s="20"/>
      <c r="E79" s="44"/>
      <c r="F79" s="45"/>
      <c r="G79" s="46" t="str">
        <f t="shared" si="7"/>
        <v/>
      </c>
    </row>
    <row r="80" spans="1:7" ht="24" x14ac:dyDescent="0.2">
      <c r="A80" s="80"/>
      <c r="B80" s="23" t="s">
        <v>208</v>
      </c>
      <c r="C80" s="1"/>
      <c r="D80" s="1"/>
      <c r="E80" s="2"/>
      <c r="F80" s="3"/>
      <c r="G80" s="46" t="str">
        <f t="shared" si="7"/>
        <v/>
      </c>
    </row>
    <row r="81" spans="1:7" x14ac:dyDescent="0.2">
      <c r="A81" s="80"/>
      <c r="B81" s="23" t="s">
        <v>25</v>
      </c>
      <c r="C81" s="20" t="s">
        <v>22</v>
      </c>
      <c r="D81" s="20">
        <v>10</v>
      </c>
      <c r="E81" s="44"/>
      <c r="F81" s="45"/>
      <c r="G81" s="46" t="str">
        <f t="shared" si="7"/>
        <v/>
      </c>
    </row>
    <row r="82" spans="1:7" x14ac:dyDescent="0.2">
      <c r="A82" s="80"/>
      <c r="B82" s="23" t="s">
        <v>24</v>
      </c>
      <c r="C82" s="20" t="s">
        <v>22</v>
      </c>
      <c r="D82" s="20">
        <v>6</v>
      </c>
      <c r="E82" s="44"/>
      <c r="F82" s="45"/>
      <c r="G82" s="46" t="str">
        <f t="shared" si="7"/>
        <v/>
      </c>
    </row>
    <row r="83" spans="1:7" x14ac:dyDescent="0.2">
      <c r="A83" s="80"/>
      <c r="B83" s="23"/>
      <c r="C83" s="20"/>
      <c r="D83" s="20"/>
      <c r="E83" s="44"/>
      <c r="F83" s="45"/>
      <c r="G83" s="46" t="str">
        <f t="shared" si="7"/>
        <v/>
      </c>
    </row>
    <row r="84" spans="1:7" ht="24" x14ac:dyDescent="0.2">
      <c r="A84" s="80"/>
      <c r="B84" s="23" t="s">
        <v>209</v>
      </c>
      <c r="C84" s="1"/>
      <c r="D84" s="1"/>
      <c r="E84" s="2"/>
      <c r="F84" s="3"/>
      <c r="G84" s="46" t="str">
        <f t="shared" si="7"/>
        <v/>
      </c>
    </row>
    <row r="85" spans="1:7" x14ac:dyDescent="0.2">
      <c r="A85" s="80"/>
      <c r="B85" s="23" t="s">
        <v>24</v>
      </c>
      <c r="C85" s="20" t="s">
        <v>22</v>
      </c>
      <c r="D85" s="20">
        <v>6</v>
      </c>
      <c r="E85" s="44"/>
      <c r="F85" s="45"/>
      <c r="G85" s="46" t="str">
        <f t="shared" si="7"/>
        <v/>
      </c>
    </row>
    <row r="86" spans="1:7" s="81" customFormat="1" ht="12" x14ac:dyDescent="0.2">
      <c r="A86" s="80"/>
      <c r="B86" s="23"/>
      <c r="C86" s="20"/>
      <c r="D86" s="20"/>
      <c r="E86" s="44"/>
      <c r="F86" s="45"/>
      <c r="G86" s="46" t="str">
        <f t="shared" si="7"/>
        <v/>
      </c>
    </row>
    <row r="87" spans="1:7" x14ac:dyDescent="0.2">
      <c r="B87" s="39" t="s">
        <v>31</v>
      </c>
      <c r="C87" s="51"/>
      <c r="D87" s="47"/>
      <c r="E87" s="48"/>
      <c r="F87" s="49"/>
      <c r="G87" s="50">
        <f>SUBTOTAL(9,G78:G86)</f>
        <v>0</v>
      </c>
    </row>
    <row r="88" spans="1:7" x14ac:dyDescent="0.2">
      <c r="A88" s="43"/>
      <c r="B88" s="25"/>
      <c r="C88" s="1"/>
      <c r="D88" s="1"/>
      <c r="E88" s="2"/>
      <c r="F88" s="3"/>
      <c r="G88" s="4"/>
    </row>
    <row r="89" spans="1:7" x14ac:dyDescent="0.2">
      <c r="A89" s="43" t="s">
        <v>214</v>
      </c>
      <c r="B89" s="25" t="s">
        <v>48</v>
      </c>
      <c r="C89" s="20"/>
      <c r="D89" s="20"/>
      <c r="E89" s="44"/>
      <c r="F89" s="45"/>
      <c r="G89" s="46" t="str">
        <f t="shared" ref="G89:G95" si="8">IF($E89="","",$E89*F89)</f>
        <v/>
      </c>
    </row>
    <row r="90" spans="1:7" s="81" customFormat="1" ht="12" x14ac:dyDescent="0.2">
      <c r="A90" s="80"/>
      <c r="B90" s="23"/>
      <c r="C90" s="20"/>
      <c r="D90" s="20"/>
      <c r="E90" s="44"/>
      <c r="F90" s="45"/>
      <c r="G90" s="46" t="str">
        <f t="shared" si="8"/>
        <v/>
      </c>
    </row>
    <row r="91" spans="1:7" ht="24" x14ac:dyDescent="0.2">
      <c r="A91" s="80"/>
      <c r="B91" s="23" t="s">
        <v>276</v>
      </c>
      <c r="C91" s="20" t="s">
        <v>1</v>
      </c>
      <c r="D91" s="20">
        <v>1</v>
      </c>
      <c r="E91" s="2"/>
      <c r="F91" s="3"/>
      <c r="G91" s="46" t="str">
        <f t="shared" si="8"/>
        <v/>
      </c>
    </row>
    <row r="92" spans="1:7" x14ac:dyDescent="0.2">
      <c r="A92" s="80"/>
      <c r="B92" s="23"/>
      <c r="C92" s="1"/>
      <c r="D92" s="1"/>
      <c r="E92" s="2"/>
      <c r="F92" s="3"/>
      <c r="G92" s="46" t="str">
        <f t="shared" si="8"/>
        <v/>
      </c>
    </row>
    <row r="93" spans="1:7" ht="24" x14ac:dyDescent="0.2">
      <c r="A93" s="80"/>
      <c r="B93" s="23" t="s">
        <v>210</v>
      </c>
      <c r="C93" s="20" t="s">
        <v>1</v>
      </c>
      <c r="D93" s="20">
        <v>1</v>
      </c>
      <c r="E93" s="44"/>
      <c r="F93" s="45"/>
      <c r="G93" s="46" t="str">
        <f t="shared" si="8"/>
        <v/>
      </c>
    </row>
    <row r="94" spans="1:7" x14ac:dyDescent="0.2">
      <c r="A94" s="80"/>
      <c r="B94" s="23"/>
      <c r="C94" s="20"/>
      <c r="D94" s="20"/>
      <c r="E94" s="44"/>
      <c r="F94" s="45"/>
      <c r="G94" s="46" t="str">
        <f t="shared" si="8"/>
        <v/>
      </c>
    </row>
    <row r="95" spans="1:7" x14ac:dyDescent="0.2">
      <c r="A95" s="80"/>
      <c r="B95" s="23" t="s">
        <v>211</v>
      </c>
      <c r="C95" s="20" t="s">
        <v>1</v>
      </c>
      <c r="D95" s="20">
        <v>1</v>
      </c>
      <c r="E95" s="44"/>
      <c r="F95" s="45"/>
      <c r="G95" s="46" t="str">
        <f t="shared" si="8"/>
        <v/>
      </c>
    </row>
    <row r="96" spans="1:7" s="81" customFormat="1" ht="12" x14ac:dyDescent="0.2">
      <c r="A96" s="80"/>
      <c r="B96" s="57"/>
      <c r="C96" s="20"/>
      <c r="D96" s="64"/>
      <c r="E96" s="44"/>
      <c r="F96" s="65"/>
      <c r="G96" s="46"/>
    </row>
    <row r="97" spans="1:7" x14ac:dyDescent="0.2">
      <c r="B97" s="39" t="s">
        <v>212</v>
      </c>
      <c r="C97" s="51"/>
      <c r="D97" s="47"/>
      <c r="E97" s="48"/>
      <c r="F97" s="49"/>
      <c r="G97" s="50">
        <f>SUBTOTAL(9,G89:G96)</f>
        <v>0</v>
      </c>
    </row>
    <row r="98" spans="1:7" x14ac:dyDescent="0.2">
      <c r="B98" s="23"/>
      <c r="C98" s="1"/>
      <c r="D98" s="1"/>
      <c r="E98" s="2"/>
      <c r="F98" s="3"/>
      <c r="G98" s="4"/>
    </row>
    <row r="99" spans="1:7" s="38" customFormat="1" ht="14.25" x14ac:dyDescent="0.2">
      <c r="A99" s="31"/>
      <c r="B99" s="32" t="str">
        <f>B61</f>
        <v>Logements</v>
      </c>
      <c r="C99" s="33" t="s">
        <v>2</v>
      </c>
      <c r="D99" s="34"/>
      <c r="E99" s="35"/>
      <c r="F99" s="36"/>
      <c r="G99" s="37">
        <f>SUBTOTAL(9,G62:G98)</f>
        <v>0</v>
      </c>
    </row>
    <row r="100" spans="1:7" x14ac:dyDescent="0.2">
      <c r="A100" s="62"/>
      <c r="B100" s="26"/>
      <c r="C100" s="91"/>
      <c r="D100" s="91"/>
      <c r="E100" s="92"/>
      <c r="F100" s="93"/>
      <c r="G100" s="58"/>
    </row>
    <row r="101" spans="1:7" ht="18" customHeight="1" x14ac:dyDescent="0.3">
      <c r="A101" s="63"/>
      <c r="B101" s="40" t="s">
        <v>11</v>
      </c>
      <c r="C101" s="70" t="str">
        <f>B59</f>
        <v>VENTILATION</v>
      </c>
      <c r="D101" s="71"/>
      <c r="E101" s="72"/>
      <c r="F101" s="52"/>
      <c r="G101" s="73">
        <f>SUBTOTAL(9,G58:G99)</f>
        <v>0</v>
      </c>
    </row>
    <row r="102" spans="1:7" ht="18" customHeight="1" x14ac:dyDescent="0.3">
      <c r="A102" s="29"/>
      <c r="B102" s="40"/>
      <c r="C102" s="53"/>
      <c r="D102" s="54"/>
      <c r="E102" s="55"/>
      <c r="F102" s="19"/>
      <c r="G102" s="56"/>
    </row>
    <row r="103" spans="1:7" x14ac:dyDescent="0.2">
      <c r="A103" s="66"/>
      <c r="B103" s="22"/>
      <c r="C103" s="10"/>
      <c r="D103" s="10"/>
      <c r="E103" s="14"/>
      <c r="F103" s="15"/>
      <c r="G103" s="16"/>
    </row>
    <row r="104" spans="1:7" ht="34.5" customHeight="1" x14ac:dyDescent="0.3">
      <c r="A104" s="68" t="s">
        <v>19</v>
      </c>
      <c r="B104" s="67" t="s">
        <v>215</v>
      </c>
      <c r="C104" s="1"/>
      <c r="D104" s="1"/>
      <c r="E104" s="2"/>
      <c r="F104" s="3"/>
      <c r="G104" s="17"/>
    </row>
    <row r="105" spans="1:7" x14ac:dyDescent="0.2">
      <c r="B105" s="23"/>
      <c r="C105" s="1"/>
      <c r="D105" s="1"/>
      <c r="E105" s="2"/>
      <c r="F105" s="3"/>
      <c r="G105" s="4"/>
    </row>
    <row r="106" spans="1:7" ht="14.25" x14ac:dyDescent="0.2">
      <c r="A106" s="42" t="s">
        <v>216</v>
      </c>
      <c r="B106" s="30" t="s">
        <v>38</v>
      </c>
      <c r="C106" s="1"/>
      <c r="D106" s="1"/>
      <c r="E106" s="2"/>
      <c r="F106" s="3"/>
      <c r="G106" s="4" t="str">
        <f t="shared" ref="G106:G110" si="9">IF($E106="","",$E106*F106)</f>
        <v/>
      </c>
    </row>
    <row r="107" spans="1:7" x14ac:dyDescent="0.2">
      <c r="B107" s="23"/>
      <c r="C107" s="1"/>
      <c r="D107" s="1"/>
      <c r="E107" s="2"/>
      <c r="F107" s="3"/>
      <c r="G107" s="4" t="str">
        <f t="shared" si="9"/>
        <v/>
      </c>
    </row>
    <row r="108" spans="1:7" x14ac:dyDescent="0.2">
      <c r="A108" s="43" t="s">
        <v>217</v>
      </c>
      <c r="B108" s="25" t="s">
        <v>223</v>
      </c>
      <c r="C108" s="20"/>
      <c r="D108" s="20"/>
      <c r="E108" s="44"/>
      <c r="F108" s="45"/>
      <c r="G108" s="4" t="str">
        <f t="shared" si="9"/>
        <v/>
      </c>
    </row>
    <row r="109" spans="1:7" s="81" customFormat="1" ht="12" x14ac:dyDescent="0.2">
      <c r="A109" s="80"/>
      <c r="B109" s="23"/>
      <c r="C109" s="20"/>
      <c r="D109" s="20"/>
      <c r="E109" s="44"/>
      <c r="F109" s="45"/>
      <c r="G109" s="4" t="str">
        <f t="shared" si="9"/>
        <v/>
      </c>
    </row>
    <row r="110" spans="1:7" ht="36" x14ac:dyDescent="0.2">
      <c r="B110" s="23" t="s">
        <v>225</v>
      </c>
      <c r="C110" s="1" t="s">
        <v>1</v>
      </c>
      <c r="D110" s="1">
        <v>1</v>
      </c>
      <c r="E110" s="2"/>
      <c r="F110" s="3"/>
      <c r="G110" s="4" t="str">
        <f t="shared" si="9"/>
        <v/>
      </c>
    </row>
    <row r="111" spans="1:7" s="81" customFormat="1" ht="12" x14ac:dyDescent="0.2">
      <c r="A111" s="80"/>
      <c r="B111" s="57"/>
      <c r="C111" s="20"/>
      <c r="D111" s="64"/>
      <c r="E111" s="44"/>
      <c r="F111" s="65"/>
      <c r="G111" s="46"/>
    </row>
    <row r="112" spans="1:7" x14ac:dyDescent="0.2">
      <c r="B112" s="39" t="s">
        <v>224</v>
      </c>
      <c r="C112" s="51"/>
      <c r="D112" s="47"/>
      <c r="E112" s="48"/>
      <c r="F112" s="49"/>
      <c r="G112" s="50">
        <f>SUBTOTAL(9,G108:G111)</f>
        <v>0</v>
      </c>
    </row>
    <row r="113" spans="1:7" x14ac:dyDescent="0.2">
      <c r="B113" s="23"/>
      <c r="C113" s="1"/>
      <c r="D113" s="1"/>
      <c r="E113" s="2"/>
      <c r="F113" s="3"/>
      <c r="G113" s="4"/>
    </row>
    <row r="114" spans="1:7" x14ac:dyDescent="0.2">
      <c r="A114" s="43" t="s">
        <v>226</v>
      </c>
      <c r="B114" s="25" t="s">
        <v>36</v>
      </c>
      <c r="C114" s="20"/>
      <c r="D114" s="20"/>
      <c r="E114" s="44"/>
      <c r="F114" s="45"/>
      <c r="G114" s="46" t="str">
        <f t="shared" ref="G114:G118" si="10">IF($E114="","",$E114*F114)</f>
        <v/>
      </c>
    </row>
    <row r="115" spans="1:7" x14ac:dyDescent="0.2">
      <c r="A115" s="43"/>
      <c r="B115" s="25"/>
      <c r="C115" s="20"/>
      <c r="D115" s="20"/>
      <c r="E115" s="44"/>
      <c r="F115" s="45"/>
      <c r="G115" s="46" t="str">
        <f t="shared" si="10"/>
        <v/>
      </c>
    </row>
    <row r="116" spans="1:7" x14ac:dyDescent="0.2">
      <c r="B116" s="23" t="s">
        <v>36</v>
      </c>
      <c r="C116" s="20"/>
      <c r="D116" s="20"/>
      <c r="E116" s="44"/>
      <c r="F116" s="45"/>
      <c r="G116" s="46" t="str">
        <f t="shared" si="10"/>
        <v/>
      </c>
    </row>
    <row r="117" spans="1:7" x14ac:dyDescent="0.2">
      <c r="B117" s="23" t="s">
        <v>218</v>
      </c>
      <c r="C117" s="20" t="s">
        <v>22</v>
      </c>
      <c r="D117" s="20">
        <v>15</v>
      </c>
      <c r="E117" s="44"/>
      <c r="F117" s="45"/>
      <c r="G117" s="46" t="str">
        <f t="shared" si="10"/>
        <v/>
      </c>
    </row>
    <row r="118" spans="1:7" x14ac:dyDescent="0.2">
      <c r="B118" s="23" t="s">
        <v>219</v>
      </c>
      <c r="C118" s="20" t="s">
        <v>22</v>
      </c>
      <c r="D118" s="20">
        <v>15</v>
      </c>
      <c r="E118" s="44"/>
      <c r="F118" s="45"/>
      <c r="G118" s="46" t="str">
        <f t="shared" si="10"/>
        <v/>
      </c>
    </row>
    <row r="119" spans="1:7" s="81" customFormat="1" ht="12" x14ac:dyDescent="0.2">
      <c r="A119" s="80"/>
      <c r="B119" s="57"/>
      <c r="C119" s="20"/>
      <c r="D119" s="64"/>
      <c r="E119" s="44"/>
      <c r="F119" s="65"/>
      <c r="G119" s="46"/>
    </row>
    <row r="120" spans="1:7" x14ac:dyDescent="0.2">
      <c r="B120" s="39" t="s">
        <v>220</v>
      </c>
      <c r="C120" s="51"/>
      <c r="D120" s="47"/>
      <c r="E120" s="48"/>
      <c r="F120" s="49"/>
      <c r="G120" s="50">
        <f>SUBTOTAL(9,G114:G119)</f>
        <v>0</v>
      </c>
    </row>
    <row r="121" spans="1:7" x14ac:dyDescent="0.2">
      <c r="B121" s="23"/>
      <c r="C121" s="1"/>
      <c r="D121" s="1"/>
      <c r="E121" s="2"/>
      <c r="F121" s="3"/>
      <c r="G121" s="4"/>
    </row>
    <row r="122" spans="1:7" x14ac:dyDescent="0.2">
      <c r="A122" s="43" t="s">
        <v>221</v>
      </c>
      <c r="B122" s="25" t="s">
        <v>90</v>
      </c>
      <c r="C122" s="20"/>
      <c r="D122" s="20"/>
      <c r="E122" s="44"/>
      <c r="F122" s="45"/>
      <c r="G122" s="46" t="str">
        <f t="shared" ref="G122:G127" si="11">IF($E122="","",$E122*F122)</f>
        <v/>
      </c>
    </row>
    <row r="123" spans="1:7" x14ac:dyDescent="0.2">
      <c r="A123" s="43"/>
      <c r="B123" s="25"/>
      <c r="C123" s="20"/>
      <c r="D123" s="20"/>
      <c r="E123" s="44"/>
      <c r="F123" s="45"/>
      <c r="G123" s="46" t="str">
        <f t="shared" si="11"/>
        <v/>
      </c>
    </row>
    <row r="124" spans="1:7" x14ac:dyDescent="0.2">
      <c r="B124" s="23" t="s">
        <v>37</v>
      </c>
      <c r="C124" s="20"/>
      <c r="D124" s="20"/>
      <c r="E124" s="44"/>
      <c r="F124" s="45"/>
      <c r="G124" s="46" t="str">
        <f t="shared" si="11"/>
        <v/>
      </c>
    </row>
    <row r="125" spans="1:7" x14ac:dyDescent="0.2">
      <c r="B125" s="23" t="s">
        <v>218</v>
      </c>
      <c r="C125" s="20" t="s">
        <v>22</v>
      </c>
      <c r="D125" s="20">
        <f>D117</f>
        <v>15</v>
      </c>
      <c r="E125" s="44"/>
      <c r="F125" s="45"/>
      <c r="G125" s="46" t="str">
        <f t="shared" si="11"/>
        <v/>
      </c>
    </row>
    <row r="126" spans="1:7" x14ac:dyDescent="0.2">
      <c r="B126" s="23" t="s">
        <v>219</v>
      </c>
      <c r="C126" s="20" t="s">
        <v>22</v>
      </c>
      <c r="D126" s="20">
        <v>15</v>
      </c>
      <c r="E126" s="44"/>
      <c r="F126" s="45"/>
      <c r="G126" s="46" t="str">
        <f t="shared" si="11"/>
        <v/>
      </c>
    </row>
    <row r="127" spans="1:7" s="81" customFormat="1" ht="12" x14ac:dyDescent="0.2">
      <c r="A127" s="80"/>
      <c r="B127" s="57"/>
      <c r="C127" s="20"/>
      <c r="D127" s="64"/>
      <c r="E127" s="44"/>
      <c r="F127" s="65"/>
      <c r="G127" s="46" t="str">
        <f t="shared" si="11"/>
        <v/>
      </c>
    </row>
    <row r="128" spans="1:7" x14ac:dyDescent="0.2">
      <c r="B128" s="39" t="s">
        <v>91</v>
      </c>
      <c r="C128" s="51"/>
      <c r="D128" s="47"/>
      <c r="E128" s="48"/>
      <c r="F128" s="49"/>
      <c r="G128" s="50">
        <f>SUBTOTAL(9,G123:G127)</f>
        <v>0</v>
      </c>
    </row>
    <row r="129" spans="1:7" x14ac:dyDescent="0.2">
      <c r="B129" s="23"/>
      <c r="C129" s="1"/>
      <c r="D129" s="1"/>
      <c r="E129" s="2"/>
      <c r="F129" s="3"/>
      <c r="G129" s="4"/>
    </row>
    <row r="130" spans="1:7" x14ac:dyDescent="0.2">
      <c r="A130" s="43" t="s">
        <v>222</v>
      </c>
      <c r="B130" s="25" t="s">
        <v>98</v>
      </c>
      <c r="C130" s="20"/>
      <c r="D130" s="20"/>
      <c r="E130" s="44"/>
      <c r="F130" s="45"/>
      <c r="G130" s="46" t="str">
        <f t="shared" ref="G130:G142" si="12">IF($E130="","",$E130*F130)</f>
        <v/>
      </c>
    </row>
    <row r="131" spans="1:7" x14ac:dyDescent="0.2">
      <c r="A131" s="43"/>
      <c r="B131" s="25"/>
      <c r="C131" s="20"/>
      <c r="D131" s="20"/>
      <c r="E131" s="44"/>
      <c r="F131" s="45"/>
      <c r="G131" s="46" t="str">
        <f t="shared" si="12"/>
        <v/>
      </c>
    </row>
    <row r="132" spans="1:7" x14ac:dyDescent="0.2">
      <c r="B132" s="23" t="s">
        <v>101</v>
      </c>
      <c r="C132" s="20" t="s">
        <v>1</v>
      </c>
      <c r="D132" s="20">
        <v>1</v>
      </c>
      <c r="E132" s="44"/>
      <c r="F132" s="45"/>
      <c r="G132" s="46" t="str">
        <f t="shared" si="12"/>
        <v/>
      </c>
    </row>
    <row r="133" spans="1:7" x14ac:dyDescent="0.2">
      <c r="B133" s="23" t="s">
        <v>160</v>
      </c>
      <c r="C133" s="20" t="s">
        <v>1</v>
      </c>
      <c r="D133" s="20">
        <v>4</v>
      </c>
      <c r="E133" s="44"/>
      <c r="F133" s="45"/>
      <c r="G133" s="46" t="str">
        <f t="shared" ref="G133" si="13">IF($E133="","",$E133*F133)</f>
        <v/>
      </c>
    </row>
    <row r="134" spans="1:7" x14ac:dyDescent="0.2">
      <c r="B134" s="23" t="s">
        <v>278</v>
      </c>
      <c r="C134" s="20" t="s">
        <v>1</v>
      </c>
      <c r="D134" s="20">
        <v>1</v>
      </c>
      <c r="E134" s="44"/>
      <c r="F134" s="45"/>
      <c r="G134" s="46" t="str">
        <f t="shared" ref="G134" si="14">IF($E134="","",$E134*F134)</f>
        <v/>
      </c>
    </row>
    <row r="135" spans="1:7" x14ac:dyDescent="0.2">
      <c r="B135" s="23" t="s">
        <v>279</v>
      </c>
      <c r="C135" s="20" t="s">
        <v>1</v>
      </c>
      <c r="D135" s="20">
        <v>2</v>
      </c>
      <c r="E135" s="44"/>
      <c r="F135" s="45"/>
      <c r="G135" s="46" t="str">
        <f t="shared" ref="G135" si="15">IF($E135="","",$E135*F135)</f>
        <v/>
      </c>
    </row>
    <row r="136" spans="1:7" x14ac:dyDescent="0.2">
      <c r="B136" s="23" t="s">
        <v>104</v>
      </c>
      <c r="C136" s="20" t="s">
        <v>1</v>
      </c>
      <c r="D136" s="20">
        <v>2</v>
      </c>
      <c r="E136" s="44"/>
      <c r="F136" s="45"/>
      <c r="G136" s="46" t="str">
        <f t="shared" ref="G136" si="16">IF($E136="","",$E136*F136)</f>
        <v/>
      </c>
    </row>
    <row r="137" spans="1:7" x14ac:dyDescent="0.2">
      <c r="B137" s="23" t="s">
        <v>277</v>
      </c>
      <c r="C137" s="20" t="s">
        <v>1</v>
      </c>
      <c r="D137" s="20">
        <v>1</v>
      </c>
      <c r="E137" s="44"/>
      <c r="F137" s="45"/>
      <c r="G137" s="46" t="str">
        <f>IF($E137="","",$E137*F137)</f>
        <v/>
      </c>
    </row>
    <row r="138" spans="1:7" x14ac:dyDescent="0.2">
      <c r="A138" s="43"/>
      <c r="B138" s="25"/>
      <c r="C138" s="20"/>
      <c r="D138" s="20"/>
      <c r="E138" s="44"/>
      <c r="F138" s="45"/>
      <c r="G138" s="46"/>
    </row>
    <row r="139" spans="1:7" x14ac:dyDescent="0.2">
      <c r="B139" s="23" t="s">
        <v>227</v>
      </c>
      <c r="C139" s="20" t="s">
        <v>1</v>
      </c>
      <c r="D139" s="20">
        <v>2</v>
      </c>
      <c r="E139" s="44"/>
      <c r="F139" s="45"/>
      <c r="G139" s="46" t="str">
        <f t="shared" si="12"/>
        <v/>
      </c>
    </row>
    <row r="140" spans="1:7" x14ac:dyDescent="0.2">
      <c r="B140" s="23" t="s">
        <v>228</v>
      </c>
      <c r="C140" s="20" t="s">
        <v>1</v>
      </c>
      <c r="D140" s="20">
        <v>2</v>
      </c>
      <c r="E140" s="44"/>
      <c r="F140" s="45"/>
      <c r="G140" s="46" t="str">
        <f t="shared" si="12"/>
        <v/>
      </c>
    </row>
    <row r="141" spans="1:7" x14ac:dyDescent="0.2">
      <c r="B141" s="23" t="s">
        <v>229</v>
      </c>
      <c r="C141" s="20" t="s">
        <v>1</v>
      </c>
      <c r="D141" s="20">
        <v>2</v>
      </c>
      <c r="E141" s="44"/>
      <c r="F141" s="45"/>
      <c r="G141" s="46" t="str">
        <f t="shared" si="12"/>
        <v/>
      </c>
    </row>
    <row r="142" spans="1:7" s="81" customFormat="1" ht="12" x14ac:dyDescent="0.2">
      <c r="A142" s="80"/>
      <c r="B142" s="57"/>
      <c r="C142" s="20"/>
      <c r="D142" s="64"/>
      <c r="E142" s="44"/>
      <c r="F142" s="65"/>
      <c r="G142" s="46" t="str">
        <f t="shared" si="12"/>
        <v/>
      </c>
    </row>
    <row r="143" spans="1:7" x14ac:dyDescent="0.2">
      <c r="B143" s="39" t="s">
        <v>230</v>
      </c>
      <c r="C143" s="51"/>
      <c r="D143" s="47"/>
      <c r="E143" s="48"/>
      <c r="F143" s="49"/>
      <c r="G143" s="50">
        <f>SUBTOTAL(9,G131:G142)</f>
        <v>0</v>
      </c>
    </row>
    <row r="144" spans="1:7" x14ac:dyDescent="0.2">
      <c r="B144" s="23"/>
      <c r="C144" s="1"/>
      <c r="D144" s="1"/>
      <c r="E144" s="2"/>
      <c r="F144" s="3"/>
      <c r="G144" s="4"/>
    </row>
    <row r="145" spans="1:7" s="38" customFormat="1" ht="14.25" x14ac:dyDescent="0.2">
      <c r="A145" s="31"/>
      <c r="B145" s="32" t="str">
        <f>B106</f>
        <v>Eau chaude Sanitaire</v>
      </c>
      <c r="C145" s="33" t="s">
        <v>2</v>
      </c>
      <c r="D145" s="34"/>
      <c r="E145" s="35"/>
      <c r="F145" s="36"/>
      <c r="G145" s="37">
        <f>SUBTOTAL(9,G107:G144)</f>
        <v>0</v>
      </c>
    </row>
    <row r="146" spans="1:7" x14ac:dyDescent="0.2">
      <c r="A146" s="62"/>
      <c r="B146" s="26"/>
      <c r="C146" s="91"/>
      <c r="D146" s="91"/>
      <c r="E146" s="92"/>
      <c r="F146" s="93"/>
      <c r="G146" s="145"/>
    </row>
    <row r="147" spans="1:7" ht="42.75" customHeight="1" x14ac:dyDescent="0.3">
      <c r="A147" s="63"/>
      <c r="B147" s="69" t="s">
        <v>11</v>
      </c>
      <c r="C147" s="193" t="str">
        <f>B104</f>
        <v>PLOMBERIE SANITAIRE - ASSAINISSEMENT</v>
      </c>
      <c r="D147" s="193"/>
      <c r="E147" s="193"/>
      <c r="F147" s="194"/>
      <c r="G147" s="74">
        <f>SUBTOTAL(9,G106:G146)</f>
        <v>0</v>
      </c>
    </row>
    <row r="148" spans="1:7" ht="18" customHeight="1" x14ac:dyDescent="0.3">
      <c r="A148" s="29"/>
      <c r="B148" s="40"/>
      <c r="C148" s="53"/>
      <c r="D148" s="54"/>
      <c r="E148" s="55"/>
      <c r="F148" s="19"/>
      <c r="G148" s="56"/>
    </row>
    <row r="149" spans="1:7" x14ac:dyDescent="0.2">
      <c r="A149" s="19"/>
    </row>
    <row r="150" spans="1:7" x14ac:dyDescent="0.2">
      <c r="A150" s="19"/>
    </row>
    <row r="151" spans="1:7" x14ac:dyDescent="0.2">
      <c r="A151" s="19"/>
    </row>
    <row r="152" spans="1:7" x14ac:dyDescent="0.2">
      <c r="A152" s="19"/>
    </row>
    <row r="153" spans="1:7" x14ac:dyDescent="0.2">
      <c r="A153" s="19"/>
    </row>
    <row r="154" spans="1:7" x14ac:dyDescent="0.2">
      <c r="A154" s="19"/>
    </row>
    <row r="155" spans="1:7" x14ac:dyDescent="0.2">
      <c r="A155" s="19"/>
    </row>
    <row r="156" spans="1:7" x14ac:dyDescent="0.2">
      <c r="A156" s="19"/>
    </row>
    <row r="157" spans="1:7" x14ac:dyDescent="0.2">
      <c r="A157" s="19"/>
    </row>
    <row r="158" spans="1:7" x14ac:dyDescent="0.2">
      <c r="A158" s="19"/>
    </row>
    <row r="159" spans="1:7" x14ac:dyDescent="0.2">
      <c r="A159" s="19"/>
    </row>
    <row r="160" spans="1:7" x14ac:dyDescent="0.2">
      <c r="A160" s="19"/>
    </row>
    <row r="161" spans="1:11" x14ac:dyDescent="0.2">
      <c r="A161" s="19"/>
    </row>
    <row r="162" spans="1:11" s="11" customFormat="1" x14ac:dyDescent="0.2">
      <c r="A162" s="19"/>
      <c r="C162" s="6"/>
      <c r="D162" s="6"/>
      <c r="E162" s="7"/>
      <c r="F162" s="18"/>
      <c r="G162" s="18"/>
      <c r="H162" s="5"/>
      <c r="I162" s="5"/>
      <c r="J162" s="5"/>
      <c r="K162" s="5"/>
    </row>
    <row r="163" spans="1:11" s="11" customFormat="1" x14ac:dyDescent="0.2">
      <c r="A163" s="19"/>
      <c r="C163" s="6"/>
      <c r="D163" s="6"/>
      <c r="E163" s="7"/>
      <c r="F163" s="18"/>
      <c r="G163" s="18"/>
      <c r="H163" s="5"/>
      <c r="I163" s="5"/>
      <c r="J163" s="5"/>
      <c r="K163" s="5"/>
    </row>
    <row r="164" spans="1:11" s="11" customFormat="1" x14ac:dyDescent="0.2">
      <c r="A164" s="19"/>
      <c r="C164" s="6"/>
      <c r="D164" s="6"/>
      <c r="E164" s="7"/>
      <c r="F164" s="18"/>
      <c r="G164" s="18"/>
      <c r="H164" s="5"/>
      <c r="I164" s="5"/>
      <c r="J164" s="5"/>
      <c r="K164" s="5"/>
    </row>
    <row r="165" spans="1:11" s="11" customFormat="1" x14ac:dyDescent="0.2">
      <c r="A165" s="19"/>
      <c r="C165" s="6"/>
      <c r="D165" s="6"/>
      <c r="E165" s="7"/>
      <c r="F165" s="18"/>
      <c r="G165" s="18"/>
      <c r="H165" s="5"/>
      <c r="I165" s="5"/>
      <c r="J165" s="5"/>
      <c r="K165" s="5"/>
    </row>
    <row r="166" spans="1:11" s="11" customFormat="1" x14ac:dyDescent="0.2">
      <c r="A166" s="19"/>
      <c r="C166" s="6"/>
      <c r="D166" s="6"/>
      <c r="E166" s="7"/>
      <c r="F166" s="18"/>
      <c r="G166" s="18"/>
      <c r="H166" s="5"/>
      <c r="I166" s="5"/>
      <c r="J166" s="5"/>
      <c r="K166" s="5"/>
    </row>
    <row r="167" spans="1:11" s="11" customFormat="1" x14ac:dyDescent="0.2">
      <c r="A167" s="19"/>
      <c r="C167" s="6"/>
      <c r="D167" s="6"/>
      <c r="E167" s="7"/>
      <c r="F167" s="18"/>
      <c r="G167" s="18"/>
      <c r="H167" s="5"/>
      <c r="I167" s="5"/>
      <c r="J167" s="5"/>
      <c r="K167" s="5"/>
    </row>
    <row r="168" spans="1:11" s="11" customFormat="1" x14ac:dyDescent="0.2">
      <c r="A168" s="19"/>
      <c r="C168" s="6"/>
      <c r="D168" s="6"/>
      <c r="E168" s="7"/>
      <c r="F168" s="18"/>
      <c r="G168" s="18"/>
      <c r="H168" s="5"/>
      <c r="I168" s="5"/>
      <c r="J168" s="5"/>
      <c r="K168" s="5"/>
    </row>
    <row r="169" spans="1:11" s="11" customFormat="1" x14ac:dyDescent="0.2">
      <c r="A169" s="19"/>
      <c r="C169" s="6"/>
      <c r="D169" s="6"/>
      <c r="E169" s="7"/>
      <c r="F169" s="18"/>
      <c r="G169" s="18"/>
      <c r="H169" s="5"/>
      <c r="I169" s="5"/>
      <c r="J169" s="5"/>
      <c r="K169" s="5"/>
    </row>
    <row r="170" spans="1:11" s="11" customFormat="1" x14ac:dyDescent="0.2">
      <c r="A170" s="19"/>
      <c r="C170" s="6"/>
      <c r="D170" s="6"/>
      <c r="E170" s="7"/>
      <c r="F170" s="18"/>
      <c r="G170" s="18"/>
      <c r="H170" s="5"/>
      <c r="I170" s="5"/>
      <c r="J170" s="5"/>
      <c r="K170" s="5"/>
    </row>
    <row r="171" spans="1:11" s="11" customFormat="1" x14ac:dyDescent="0.2">
      <c r="A171" s="19"/>
      <c r="C171" s="6"/>
      <c r="D171" s="6"/>
      <c r="E171" s="7"/>
      <c r="F171" s="18"/>
      <c r="G171" s="18"/>
      <c r="H171" s="5"/>
      <c r="I171" s="5"/>
      <c r="J171" s="5"/>
      <c r="K171" s="5"/>
    </row>
    <row r="172" spans="1:11" s="11" customFormat="1" x14ac:dyDescent="0.2">
      <c r="A172" s="19"/>
      <c r="C172" s="6"/>
      <c r="D172" s="6"/>
      <c r="E172" s="7"/>
      <c r="F172" s="18"/>
      <c r="G172" s="18"/>
      <c r="H172" s="5"/>
      <c r="I172" s="5"/>
      <c r="J172" s="5"/>
      <c r="K172" s="5"/>
    </row>
    <row r="173" spans="1:11" s="11" customFormat="1" x14ac:dyDescent="0.2">
      <c r="A173" s="19"/>
      <c r="C173" s="6"/>
      <c r="D173" s="6"/>
      <c r="E173" s="7"/>
      <c r="F173" s="18"/>
      <c r="G173" s="18"/>
      <c r="H173" s="5"/>
      <c r="I173" s="5"/>
      <c r="J173" s="5"/>
      <c r="K173" s="5"/>
    </row>
  </sheetData>
  <mergeCells count="1">
    <mergeCell ref="C147:F147"/>
  </mergeCells>
  <pageMargins left="0.78740157480314965" right="0.6692913385826772" top="1.1811023622047245" bottom="0.98425196850393704" header="0.51181102362204722" footer="0.51181102362204722"/>
  <pageSetup paperSize="9" scale="78" firstPageNumber="2" fitToHeight="0" orientation="portrait" useFirstPageNumber="1" r:id="rId1"/>
  <headerFooter alignWithMargins="0">
    <oddFooter>&amp;C&amp;"Times New Roman,Normal"BET ENEBAT THERMIQUE - 11, Rue du lieutenant Bidaux - 90700 Chatenois-les-Forges
Tel : 03.84.29.71.71 - E-mail : enebatthermique@orange.fr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1"/>
  <sheetViews>
    <sheetView view="pageBreakPreview" zoomScaleNormal="100" zoomScaleSheetLayoutView="100" workbookViewId="0">
      <selection activeCell="D17" sqref="D17"/>
    </sheetView>
  </sheetViews>
  <sheetFormatPr baseColWidth="10" defaultColWidth="11.42578125" defaultRowHeight="12.75" x14ac:dyDescent="0.2"/>
  <cols>
    <col min="1" max="1" width="5.85546875" style="5" customWidth="1"/>
    <col min="2" max="2" width="8.28515625" style="5" customWidth="1"/>
    <col min="3" max="3" width="11.42578125" style="5" customWidth="1"/>
    <col min="4" max="5" width="11.42578125" style="5"/>
    <col min="6" max="6" width="11.42578125" style="5" customWidth="1"/>
    <col min="7" max="7" width="16.28515625" style="84" customWidth="1"/>
    <col min="8" max="16384" width="11.42578125" style="5"/>
  </cols>
  <sheetData>
    <row r="2" spans="1:8" ht="15.75" x14ac:dyDescent="0.2">
      <c r="A2" s="195" t="s">
        <v>280</v>
      </c>
      <c r="B2" s="196"/>
      <c r="C2" s="196"/>
      <c r="D2" s="196"/>
      <c r="E2" s="196"/>
      <c r="F2" s="196"/>
      <c r="G2" s="196"/>
      <c r="H2" s="197"/>
    </row>
    <row r="3" spans="1:8" x14ac:dyDescent="0.2">
      <c r="A3" s="27"/>
      <c r="B3" s="19"/>
      <c r="C3" s="19"/>
      <c r="D3" s="19"/>
      <c r="E3" s="19"/>
      <c r="F3" s="19"/>
      <c r="G3" s="87"/>
      <c r="H3" s="90"/>
    </row>
    <row r="4" spans="1:8" x14ac:dyDescent="0.2">
      <c r="A4" s="96" t="str">
        <f>DPGF!A7</f>
        <v xml:space="preserve">1. </v>
      </c>
      <c r="B4" s="88" t="str">
        <f>DPGF!B7</f>
        <v>CONSIGNATION ET DEPOSE</v>
      </c>
      <c r="C4" s="19"/>
      <c r="D4" s="19"/>
      <c r="E4" s="19"/>
      <c r="F4" s="19"/>
      <c r="G4" s="87"/>
      <c r="H4" s="90"/>
    </row>
    <row r="5" spans="1:8" x14ac:dyDescent="0.2">
      <c r="A5" s="27"/>
      <c r="B5" s="88"/>
      <c r="C5" s="19"/>
      <c r="D5" s="19"/>
      <c r="E5" s="19"/>
      <c r="F5" s="19"/>
      <c r="G5" s="86"/>
      <c r="H5" s="90"/>
    </row>
    <row r="6" spans="1:8" x14ac:dyDescent="0.2">
      <c r="A6" s="27"/>
      <c r="B6" s="19" t="str">
        <f>DPGF!A9</f>
        <v xml:space="preserve">1.1. </v>
      </c>
      <c r="C6" s="19" t="str">
        <f>DPGF!B9</f>
        <v>Chauffage</v>
      </c>
      <c r="D6" s="19"/>
      <c r="E6" s="19"/>
      <c r="F6" s="19"/>
      <c r="G6" s="86">
        <f>DPGF!G13</f>
        <v>0</v>
      </c>
      <c r="H6" s="90"/>
    </row>
    <row r="7" spans="1:8" ht="7.5" customHeight="1" x14ac:dyDescent="0.2">
      <c r="A7" s="27"/>
      <c r="B7" s="19"/>
      <c r="C7" s="19"/>
      <c r="D7" s="19"/>
      <c r="E7" s="19"/>
      <c r="F7" s="19"/>
      <c r="G7" s="86"/>
      <c r="H7" s="90"/>
    </row>
    <row r="8" spans="1:8" x14ac:dyDescent="0.2">
      <c r="A8" s="27"/>
      <c r="B8" s="19" t="str">
        <f>DPGF!A15</f>
        <v xml:space="preserve">1.2. </v>
      </c>
      <c r="C8" s="19" t="str">
        <f>DPGF!B15</f>
        <v>Ventilation</v>
      </c>
      <c r="D8" s="19"/>
      <c r="E8" s="19"/>
      <c r="F8" s="19"/>
      <c r="G8" s="86">
        <f>DPGF!G19</f>
        <v>0</v>
      </c>
      <c r="H8" s="90"/>
    </row>
    <row r="9" spans="1:8" ht="7.5" customHeight="1" x14ac:dyDescent="0.2">
      <c r="A9" s="27"/>
      <c r="B9" s="19"/>
      <c r="C9" s="19"/>
      <c r="D9" s="19"/>
      <c r="E9" s="19"/>
      <c r="F9" s="19"/>
      <c r="G9" s="86"/>
      <c r="H9" s="90"/>
    </row>
    <row r="10" spans="1:8" x14ac:dyDescent="0.2">
      <c r="A10" s="27"/>
      <c r="B10" s="19" t="str">
        <f>DPGF!A21</f>
        <v xml:space="preserve">1.3. </v>
      </c>
      <c r="C10" s="19" t="str">
        <f>DPGF!B21</f>
        <v>Plomberie</v>
      </c>
      <c r="D10" s="19"/>
      <c r="E10" s="19"/>
      <c r="F10" s="19"/>
      <c r="G10" s="86">
        <f>DPGF!G25</f>
        <v>0</v>
      </c>
      <c r="H10" s="90"/>
    </row>
    <row r="11" spans="1:8" x14ac:dyDescent="0.2">
      <c r="A11" s="27"/>
      <c r="B11" s="19"/>
      <c r="C11" s="19"/>
      <c r="D11" s="19"/>
      <c r="E11" s="19"/>
      <c r="F11" s="19"/>
      <c r="G11" s="85"/>
      <c r="H11" s="90"/>
    </row>
    <row r="12" spans="1:8" ht="6.75" customHeight="1" x14ac:dyDescent="0.2">
      <c r="A12" s="27"/>
      <c r="B12" s="19"/>
      <c r="C12" s="19"/>
      <c r="D12" s="19"/>
      <c r="E12" s="19"/>
      <c r="F12" s="19"/>
      <c r="G12" s="86"/>
      <c r="H12" s="90"/>
    </row>
    <row r="13" spans="1:8" x14ac:dyDescent="0.2">
      <c r="A13" s="27"/>
      <c r="B13" s="88" t="s">
        <v>11</v>
      </c>
      <c r="C13" s="88" t="str">
        <f>B4</f>
        <v>CONSIGNATION ET DEPOSE</v>
      </c>
      <c r="D13" s="19"/>
      <c r="E13" s="19"/>
      <c r="F13" s="19"/>
      <c r="G13" s="89">
        <f>SUM(G6:G11)</f>
        <v>0</v>
      </c>
      <c r="H13" s="90"/>
    </row>
    <row r="14" spans="1:8" x14ac:dyDescent="0.2">
      <c r="A14" s="27"/>
      <c r="B14" s="88"/>
      <c r="C14" s="19"/>
      <c r="D14" s="19"/>
      <c r="E14" s="19"/>
      <c r="F14" s="19"/>
      <c r="G14" s="86"/>
      <c r="H14" s="90"/>
    </row>
    <row r="15" spans="1:8" x14ac:dyDescent="0.2">
      <c r="A15" s="96" t="str">
        <f>DPGF!A30</f>
        <v xml:space="preserve">2. </v>
      </c>
      <c r="B15" s="88" t="str">
        <f>DPGF!B30</f>
        <v>CHAUFFAGE</v>
      </c>
      <c r="C15" s="19"/>
      <c r="D15" s="19"/>
      <c r="E15" s="19"/>
      <c r="F15" s="19"/>
      <c r="G15" s="87"/>
      <c r="H15" s="90"/>
    </row>
    <row r="16" spans="1:8" x14ac:dyDescent="0.2">
      <c r="A16" s="96"/>
      <c r="B16" s="88"/>
      <c r="C16" s="19"/>
      <c r="D16" s="19"/>
      <c r="E16" s="19"/>
      <c r="F16" s="19"/>
      <c r="G16" s="86"/>
      <c r="H16" s="90"/>
    </row>
    <row r="17" spans="1:8" x14ac:dyDescent="0.2">
      <c r="A17" s="96"/>
      <c r="B17" s="19" t="str">
        <f>DPGF!A32</f>
        <v xml:space="preserve">2.1. </v>
      </c>
      <c r="C17" s="19" t="str">
        <f>DPGF!B32</f>
        <v>Chauffage provisoire</v>
      </c>
      <c r="D17" s="19"/>
      <c r="E17" s="19"/>
      <c r="F17" s="19"/>
      <c r="G17" s="86">
        <f>DPGF!G56</f>
        <v>0</v>
      </c>
      <c r="H17" s="90"/>
    </row>
    <row r="18" spans="1:8" ht="6.75" customHeight="1" x14ac:dyDescent="0.2">
      <c r="A18" s="27"/>
      <c r="B18" s="19"/>
      <c r="C18" s="19"/>
      <c r="D18" s="19"/>
      <c r="E18" s="19"/>
      <c r="F18" s="19"/>
      <c r="G18" s="86"/>
      <c r="H18" s="90"/>
    </row>
    <row r="19" spans="1:8" x14ac:dyDescent="0.2">
      <c r="A19" s="27"/>
      <c r="B19" s="19" t="str">
        <f>DPGF!A58</f>
        <v xml:space="preserve">2.2. </v>
      </c>
      <c r="C19" s="19" t="str">
        <f>DPGF!B58</f>
        <v>Local technique PAC</v>
      </c>
      <c r="D19" s="19"/>
      <c r="E19" s="19"/>
      <c r="F19" s="19"/>
      <c r="G19" s="86">
        <f>DPGF!G64</f>
        <v>0</v>
      </c>
      <c r="H19" s="90"/>
    </row>
    <row r="20" spans="1:8" ht="6.75" customHeight="1" x14ac:dyDescent="0.2">
      <c r="A20" s="27"/>
      <c r="B20" s="19"/>
      <c r="C20" s="19"/>
      <c r="D20" s="19"/>
      <c r="E20" s="19"/>
      <c r="F20" s="19"/>
      <c r="G20" s="86"/>
      <c r="H20" s="90"/>
    </row>
    <row r="21" spans="1:8" x14ac:dyDescent="0.2">
      <c r="A21" s="27"/>
      <c r="B21" s="19" t="str">
        <f>DPGF!A66</f>
        <v xml:space="preserve">2.3. </v>
      </c>
      <c r="C21" s="19" t="str">
        <f>DPGF!B66</f>
        <v>Alimentation depuis les sondes géothermiques</v>
      </c>
      <c r="D21" s="19"/>
      <c r="E21" s="19"/>
      <c r="F21" s="19"/>
      <c r="G21" s="86">
        <f>DPGF!G115</f>
        <v>0</v>
      </c>
      <c r="H21" s="90"/>
    </row>
    <row r="22" spans="1:8" ht="6.75" customHeight="1" x14ac:dyDescent="0.2">
      <c r="A22" s="27"/>
      <c r="B22" s="19"/>
      <c r="C22" s="19"/>
      <c r="D22" s="19"/>
      <c r="E22" s="19"/>
      <c r="F22" s="19"/>
      <c r="G22" s="86"/>
      <c r="H22" s="90"/>
    </row>
    <row r="23" spans="1:8" x14ac:dyDescent="0.2">
      <c r="A23" s="27"/>
      <c r="B23" s="19" t="str">
        <f>DPGF!A117</f>
        <v xml:space="preserve">2.4. </v>
      </c>
      <c r="C23" s="19" t="str">
        <f>DPGF!B117</f>
        <v xml:space="preserve">Production de chaleur </v>
      </c>
      <c r="D23" s="19"/>
      <c r="E23" s="19"/>
      <c r="F23" s="19"/>
      <c r="G23" s="86">
        <f>DPGF!G125</f>
        <v>0</v>
      </c>
      <c r="H23" s="90"/>
    </row>
    <row r="24" spans="1:8" ht="6.75" customHeight="1" x14ac:dyDescent="0.2">
      <c r="A24" s="27"/>
      <c r="B24" s="19"/>
      <c r="C24" s="19"/>
      <c r="D24" s="19"/>
      <c r="E24" s="19"/>
      <c r="F24" s="19"/>
      <c r="G24" s="86"/>
      <c r="H24" s="90"/>
    </row>
    <row r="25" spans="1:8" x14ac:dyDescent="0.2">
      <c r="A25" s="27"/>
      <c r="B25" s="19" t="str">
        <f>DPGF!A127</f>
        <v xml:space="preserve">2.5. </v>
      </c>
      <c r="C25" s="19" t="str">
        <f>DPGF!B127</f>
        <v xml:space="preserve">Réseau primaire </v>
      </c>
      <c r="D25" s="19"/>
      <c r="E25" s="19"/>
      <c r="F25" s="19"/>
      <c r="G25" s="86">
        <f>DPGF!G237</f>
        <v>0</v>
      </c>
      <c r="H25" s="90"/>
    </row>
    <row r="26" spans="1:8" ht="6.75" customHeight="1" x14ac:dyDescent="0.2">
      <c r="A26" s="27"/>
      <c r="B26" s="19"/>
      <c r="C26" s="19"/>
      <c r="D26" s="19"/>
      <c r="E26" s="19"/>
      <c r="F26" s="19"/>
      <c r="G26" s="86"/>
      <c r="H26" s="90"/>
    </row>
    <row r="27" spans="1:8" x14ac:dyDescent="0.2">
      <c r="A27" s="27"/>
      <c r="B27" s="19" t="str">
        <f>DPGF!A239</f>
        <v xml:space="preserve">2.6.  </v>
      </c>
      <c r="C27" s="19" t="str">
        <f>DPGF!B239</f>
        <v>Réseau secondaire</v>
      </c>
      <c r="D27" s="19"/>
      <c r="E27" s="19"/>
      <c r="F27" s="19"/>
      <c r="G27" s="86">
        <f>DPGF!G264</f>
        <v>0</v>
      </c>
      <c r="H27" s="90"/>
    </row>
    <row r="28" spans="1:8" ht="6.75" customHeight="1" x14ac:dyDescent="0.2">
      <c r="A28" s="27"/>
      <c r="B28" s="19"/>
      <c r="C28" s="19"/>
      <c r="D28" s="19"/>
      <c r="E28" s="19"/>
      <c r="F28" s="19"/>
      <c r="G28" s="86"/>
      <c r="H28" s="90"/>
    </row>
    <row r="29" spans="1:8" x14ac:dyDescent="0.2">
      <c r="A29" s="27"/>
      <c r="B29" s="19" t="str">
        <f>DPGF!A266</f>
        <v xml:space="preserve">2.7.  </v>
      </c>
      <c r="C29" s="19" t="str">
        <f>DPGF!B266</f>
        <v>Emission</v>
      </c>
      <c r="D29" s="19"/>
      <c r="E29" s="19"/>
      <c r="F29" s="19"/>
      <c r="G29" s="86">
        <f>DPGF!G310</f>
        <v>0</v>
      </c>
      <c r="H29" s="90"/>
    </row>
    <row r="30" spans="1:8" x14ac:dyDescent="0.2">
      <c r="A30" s="27"/>
      <c r="B30" s="19"/>
      <c r="C30" s="19"/>
      <c r="D30" s="19"/>
      <c r="E30" s="19"/>
      <c r="F30" s="19"/>
      <c r="G30" s="85"/>
      <c r="H30" s="90"/>
    </row>
    <row r="31" spans="1:8" ht="6.75" customHeight="1" x14ac:dyDescent="0.2">
      <c r="A31" s="27"/>
      <c r="B31" s="19"/>
      <c r="C31" s="19"/>
      <c r="D31" s="19"/>
      <c r="E31" s="19"/>
      <c r="F31" s="19"/>
      <c r="G31" s="86"/>
      <c r="H31" s="90"/>
    </row>
    <row r="32" spans="1:8" x14ac:dyDescent="0.2">
      <c r="A32" s="27"/>
      <c r="B32" s="88" t="s">
        <v>11</v>
      </c>
      <c r="C32" s="88" t="str">
        <f>B15</f>
        <v>CHAUFFAGE</v>
      </c>
      <c r="D32" s="19"/>
      <c r="E32" s="19"/>
      <c r="F32" s="19"/>
      <c r="G32" s="89">
        <f>SUM(G17:G29)</f>
        <v>0</v>
      </c>
      <c r="H32" s="90"/>
    </row>
    <row r="33" spans="1:8" x14ac:dyDescent="0.2">
      <c r="A33" s="27"/>
      <c r="B33" s="88"/>
      <c r="C33" s="19"/>
      <c r="D33" s="19"/>
      <c r="E33" s="19"/>
      <c r="F33" s="19"/>
      <c r="G33" s="86"/>
      <c r="H33" s="90"/>
    </row>
    <row r="34" spans="1:8" x14ac:dyDescent="0.2">
      <c r="A34" s="96" t="str">
        <f>DPGF!A315</f>
        <v xml:space="preserve">3. </v>
      </c>
      <c r="B34" s="88" t="str">
        <f>DPGF!B315</f>
        <v>VENTILATION</v>
      </c>
      <c r="C34" s="19"/>
      <c r="D34" s="19"/>
      <c r="E34" s="19"/>
      <c r="F34" s="19"/>
      <c r="G34" s="87"/>
      <c r="H34" s="90"/>
    </row>
    <row r="35" spans="1:8" x14ac:dyDescent="0.2">
      <c r="A35" s="96"/>
      <c r="B35" s="88"/>
      <c r="C35" s="19"/>
      <c r="D35" s="19"/>
      <c r="E35" s="19"/>
      <c r="F35" s="19"/>
      <c r="G35" s="86"/>
      <c r="H35" s="90"/>
    </row>
    <row r="36" spans="1:8" x14ac:dyDescent="0.2">
      <c r="A36" s="96"/>
      <c r="B36" s="19" t="str">
        <f>DPGF!A317</f>
        <v xml:space="preserve">3.1. </v>
      </c>
      <c r="C36" s="19" t="str">
        <f>DPGF!B317</f>
        <v>Double flux</v>
      </c>
      <c r="D36" s="19"/>
      <c r="E36" s="19"/>
      <c r="F36" s="19"/>
      <c r="G36" s="86">
        <f>DPGF!G377</f>
        <v>0</v>
      </c>
      <c r="H36" s="90"/>
    </row>
    <row r="37" spans="1:8" x14ac:dyDescent="0.2">
      <c r="A37" s="96"/>
      <c r="B37" s="19"/>
      <c r="C37" s="19"/>
      <c r="D37" s="19"/>
      <c r="E37" s="19"/>
      <c r="F37" s="19"/>
      <c r="G37" s="85"/>
      <c r="H37" s="90"/>
    </row>
    <row r="38" spans="1:8" ht="6.75" customHeight="1" x14ac:dyDescent="0.2">
      <c r="A38" s="96"/>
      <c r="B38" s="19"/>
      <c r="C38" s="19"/>
      <c r="D38" s="19"/>
      <c r="E38" s="19"/>
      <c r="F38" s="19"/>
      <c r="G38" s="86"/>
      <c r="H38" s="90"/>
    </row>
    <row r="39" spans="1:8" x14ac:dyDescent="0.2">
      <c r="A39" s="96"/>
      <c r="B39" s="88" t="s">
        <v>11</v>
      </c>
      <c r="C39" s="88" t="str">
        <f>B34</f>
        <v>VENTILATION</v>
      </c>
      <c r="D39" s="19"/>
      <c r="E39" s="19"/>
      <c r="F39" s="19"/>
      <c r="G39" s="89">
        <f>SUM(G36:G37)</f>
        <v>0</v>
      </c>
      <c r="H39" s="90"/>
    </row>
    <row r="40" spans="1:8" x14ac:dyDescent="0.2">
      <c r="A40" s="27"/>
      <c r="B40" s="88"/>
      <c r="C40" s="19"/>
      <c r="D40" s="19"/>
      <c r="E40" s="19"/>
      <c r="F40" s="19"/>
      <c r="G40" s="86"/>
      <c r="H40" s="90"/>
    </row>
    <row r="41" spans="1:8" x14ac:dyDescent="0.2">
      <c r="A41" s="96" t="str">
        <f>DPGF!A382</f>
        <v>4.</v>
      </c>
      <c r="B41" s="88" t="str">
        <f>DPGF!B382</f>
        <v>PLOMBERIE SANITAIRE - ASSAINISSEMENT</v>
      </c>
      <c r="C41" s="19"/>
      <c r="D41" s="19"/>
      <c r="E41" s="19"/>
      <c r="F41" s="19"/>
      <c r="G41" s="87"/>
      <c r="H41" s="90"/>
    </row>
    <row r="42" spans="1:8" ht="6.75" customHeight="1" x14ac:dyDescent="0.2">
      <c r="A42" s="27"/>
      <c r="B42" s="19"/>
      <c r="C42" s="19"/>
      <c r="D42" s="19"/>
      <c r="E42" s="19"/>
      <c r="F42" s="19"/>
      <c r="G42" s="86"/>
      <c r="H42" s="90"/>
    </row>
    <row r="43" spans="1:8" x14ac:dyDescent="0.2">
      <c r="A43" s="27"/>
      <c r="B43" s="19" t="str">
        <f>DPGF!A384</f>
        <v xml:space="preserve">4.2. </v>
      </c>
      <c r="C43" s="19" t="str">
        <f>DPGF!B384</f>
        <v>Arrosage</v>
      </c>
      <c r="D43" s="19"/>
      <c r="E43" s="19"/>
      <c r="F43" s="19"/>
      <c r="G43" s="86">
        <f>DPGF!G390</f>
        <v>0</v>
      </c>
      <c r="H43" s="90"/>
    </row>
    <row r="44" spans="1:8" x14ac:dyDescent="0.2">
      <c r="A44" s="96"/>
      <c r="B44" s="19"/>
      <c r="C44" s="19"/>
      <c r="D44" s="19"/>
      <c r="E44" s="19"/>
      <c r="F44" s="19"/>
      <c r="G44" s="85"/>
      <c r="H44" s="90"/>
    </row>
    <row r="45" spans="1:8" ht="6.75" customHeight="1" x14ac:dyDescent="0.2">
      <c r="A45" s="96"/>
      <c r="B45" s="19"/>
      <c r="C45" s="19"/>
      <c r="D45" s="19"/>
      <c r="E45" s="19"/>
      <c r="F45" s="19"/>
      <c r="G45" s="86"/>
      <c r="H45" s="90"/>
    </row>
    <row r="46" spans="1:8" x14ac:dyDescent="0.2">
      <c r="A46" s="96"/>
      <c r="B46" s="88" t="s">
        <v>11</v>
      </c>
      <c r="C46" s="88" t="str">
        <f>B41</f>
        <v>PLOMBERIE SANITAIRE - ASSAINISSEMENT</v>
      </c>
      <c r="D46" s="19"/>
      <c r="E46" s="19"/>
      <c r="F46" s="19"/>
      <c r="G46" s="89">
        <f>SUM(G42:G44)</f>
        <v>0</v>
      </c>
      <c r="H46" s="90"/>
    </row>
    <row r="47" spans="1:8" x14ac:dyDescent="0.2">
      <c r="A47" s="27"/>
      <c r="B47" s="88"/>
      <c r="C47" s="19"/>
      <c r="D47" s="19"/>
      <c r="E47" s="19"/>
      <c r="F47" s="19"/>
      <c r="G47" s="86"/>
      <c r="H47" s="90"/>
    </row>
    <row r="48" spans="1:8" x14ac:dyDescent="0.2">
      <c r="A48" s="96" t="str">
        <f>DPGF!A395</f>
        <v>5.</v>
      </c>
      <c r="B48" s="88" t="str">
        <f>DPGF!B395</f>
        <v>DIVERS</v>
      </c>
      <c r="C48" s="19"/>
      <c r="D48" s="19"/>
      <c r="E48" s="19"/>
      <c r="F48" s="19"/>
      <c r="G48" s="87"/>
      <c r="H48" s="90"/>
    </row>
    <row r="49" spans="1:8" x14ac:dyDescent="0.2">
      <c r="A49" s="96"/>
      <c r="B49" s="88"/>
      <c r="C49" s="19"/>
      <c r="D49" s="19"/>
      <c r="E49" s="19"/>
      <c r="F49" s="19"/>
      <c r="G49" s="86"/>
      <c r="H49" s="90"/>
    </row>
    <row r="50" spans="1:8" x14ac:dyDescent="0.2">
      <c r="A50" s="96"/>
      <c r="B50" s="19" t="str">
        <f>DPGF!A397</f>
        <v>5.1.</v>
      </c>
      <c r="C50" s="19" t="str">
        <f>DPGF!B397</f>
        <v>Mise en service – Essais</v>
      </c>
      <c r="D50" s="19"/>
      <c r="E50" s="19"/>
      <c r="F50" s="19"/>
      <c r="G50" s="86">
        <f>DPGF!G405</f>
        <v>0</v>
      </c>
      <c r="H50" s="90"/>
    </row>
    <row r="51" spans="1:8" ht="7.5" customHeight="1" x14ac:dyDescent="0.2">
      <c r="A51" s="27"/>
      <c r="B51" s="19"/>
      <c r="C51" s="19"/>
      <c r="D51" s="19"/>
      <c r="E51" s="19"/>
      <c r="F51" s="19"/>
      <c r="G51" s="86"/>
      <c r="H51" s="90"/>
    </row>
    <row r="52" spans="1:8" x14ac:dyDescent="0.2">
      <c r="A52" s="27"/>
      <c r="B52" s="19" t="str">
        <f>DPGF!A407</f>
        <v xml:space="preserve">5.2. </v>
      </c>
      <c r="C52" s="19" t="str">
        <f>DPGF!B407</f>
        <v>Electricité</v>
      </c>
      <c r="D52" s="19"/>
      <c r="E52" s="19"/>
      <c r="F52" s="19"/>
      <c r="G52" s="86">
        <f>DPGF!G411</f>
        <v>0</v>
      </c>
      <c r="H52" s="90"/>
    </row>
    <row r="53" spans="1:8" ht="7.5" customHeight="1" x14ac:dyDescent="0.2">
      <c r="A53" s="27"/>
      <c r="B53" s="19"/>
      <c r="C53" s="19"/>
      <c r="D53" s="19"/>
      <c r="E53" s="19"/>
      <c r="F53" s="19"/>
      <c r="G53" s="86"/>
      <c r="H53" s="90"/>
    </row>
    <row r="54" spans="1:8" x14ac:dyDescent="0.2">
      <c r="A54" s="27"/>
      <c r="B54" s="19" t="str">
        <f>DPGF!A413</f>
        <v xml:space="preserve">5.3. </v>
      </c>
      <c r="C54" s="19" t="str">
        <f>DPGF!B413</f>
        <v>Signalétique - Etiquetage</v>
      </c>
      <c r="D54" s="19"/>
      <c r="E54" s="19"/>
      <c r="F54" s="19"/>
      <c r="G54" s="86">
        <f>DPGF!G417</f>
        <v>0</v>
      </c>
      <c r="H54" s="90"/>
    </row>
    <row r="55" spans="1:8" ht="7.5" customHeight="1" x14ac:dyDescent="0.2">
      <c r="A55" s="27"/>
      <c r="B55" s="19"/>
      <c r="C55" s="19"/>
      <c r="D55" s="19"/>
      <c r="E55" s="19"/>
      <c r="F55" s="19"/>
      <c r="G55" s="86"/>
      <c r="H55" s="90"/>
    </row>
    <row r="56" spans="1:8" x14ac:dyDescent="0.2">
      <c r="A56" s="27"/>
      <c r="B56" s="19" t="str">
        <f>DPGF!A419</f>
        <v xml:space="preserve">5.4. </v>
      </c>
      <c r="C56" s="19" t="str">
        <f>DPGF!B419</f>
        <v>Formation des utilisateurs</v>
      </c>
      <c r="D56" s="19"/>
      <c r="E56" s="19"/>
      <c r="F56" s="19"/>
      <c r="G56" s="86">
        <f>DPGF!G423</f>
        <v>0</v>
      </c>
      <c r="H56" s="90"/>
    </row>
    <row r="57" spans="1:8" ht="7.5" customHeight="1" x14ac:dyDescent="0.2">
      <c r="A57" s="27"/>
      <c r="B57" s="19"/>
      <c r="C57" s="19"/>
      <c r="D57" s="19"/>
      <c r="E57" s="19"/>
      <c r="F57" s="19"/>
      <c r="G57" s="86"/>
      <c r="H57" s="90"/>
    </row>
    <row r="58" spans="1:8" x14ac:dyDescent="0.2">
      <c r="A58" s="27"/>
      <c r="B58" s="19" t="str">
        <f>DPGF!A425</f>
        <v>5.5</v>
      </c>
      <c r="C58" s="19" t="str">
        <f>DPGF!B425</f>
        <v>Plans EXE / PAC / DOE / DIUO</v>
      </c>
      <c r="D58" s="19"/>
      <c r="E58" s="19"/>
      <c r="F58" s="19"/>
      <c r="G58" s="86">
        <f>DPGF!G429</f>
        <v>0</v>
      </c>
      <c r="H58" s="90"/>
    </row>
    <row r="59" spans="1:8" x14ac:dyDescent="0.2">
      <c r="A59" s="96"/>
      <c r="B59" s="19"/>
      <c r="C59" s="19"/>
      <c r="D59" s="19"/>
      <c r="E59" s="19"/>
      <c r="F59" s="19"/>
      <c r="G59" s="85"/>
      <c r="H59" s="90"/>
    </row>
    <row r="60" spans="1:8" ht="6.75" customHeight="1" x14ac:dyDescent="0.2">
      <c r="A60" s="96"/>
      <c r="B60" s="19"/>
      <c r="C60" s="19"/>
      <c r="D60" s="19"/>
      <c r="E60" s="19"/>
      <c r="F60" s="19"/>
      <c r="G60" s="86"/>
      <c r="H60" s="90"/>
    </row>
    <row r="61" spans="1:8" x14ac:dyDescent="0.2">
      <c r="A61" s="96"/>
      <c r="B61" s="88" t="s">
        <v>11</v>
      </c>
      <c r="C61" s="88" t="str">
        <f>B48</f>
        <v>DIVERS</v>
      </c>
      <c r="D61" s="19"/>
      <c r="E61" s="19"/>
      <c r="F61" s="19"/>
      <c r="G61" s="89">
        <f>SUM(G50:G59)</f>
        <v>0</v>
      </c>
      <c r="H61" s="90"/>
    </row>
    <row r="62" spans="1:8" x14ac:dyDescent="0.2">
      <c r="A62" s="27"/>
      <c r="B62" s="19"/>
      <c r="C62" s="19"/>
      <c r="D62" s="19"/>
      <c r="E62" s="19"/>
      <c r="F62" s="19"/>
      <c r="G62" s="86"/>
      <c r="H62" s="90"/>
    </row>
    <row r="63" spans="1:8" x14ac:dyDescent="0.2">
      <c r="A63" s="27"/>
      <c r="B63" s="19"/>
      <c r="C63" s="19"/>
      <c r="D63" s="19"/>
      <c r="E63" s="19"/>
      <c r="F63" s="19"/>
      <c r="G63" s="86"/>
      <c r="H63" s="90"/>
    </row>
    <row r="64" spans="1:8" x14ac:dyDescent="0.2">
      <c r="A64" s="27"/>
      <c r="B64" s="19"/>
      <c r="C64" s="19"/>
      <c r="D64" s="19"/>
      <c r="E64" s="94" t="s">
        <v>27</v>
      </c>
      <c r="F64" s="19"/>
      <c r="G64" s="86">
        <f>G61+G32+G46+G39+G13</f>
        <v>0</v>
      </c>
      <c r="H64" s="90"/>
    </row>
    <row r="65" spans="1:8" x14ac:dyDescent="0.2">
      <c r="A65" s="27"/>
      <c r="B65" s="19"/>
      <c r="C65" s="19"/>
      <c r="D65" s="19"/>
      <c r="E65" s="94"/>
      <c r="F65" s="19"/>
      <c r="G65" s="86"/>
      <c r="H65" s="90"/>
    </row>
    <row r="66" spans="1:8" x14ac:dyDescent="0.2">
      <c r="A66" s="27"/>
      <c r="B66" s="19"/>
      <c r="C66" s="19"/>
      <c r="D66" s="19"/>
      <c r="E66" s="94" t="s">
        <v>7</v>
      </c>
      <c r="F66" s="19"/>
      <c r="G66" s="86">
        <f>G64*0.2</f>
        <v>0</v>
      </c>
      <c r="H66" s="90"/>
    </row>
    <row r="67" spans="1:8" x14ac:dyDescent="0.2">
      <c r="A67" s="27"/>
      <c r="B67" s="19"/>
      <c r="C67" s="19"/>
      <c r="D67" s="19"/>
      <c r="E67" s="94"/>
      <c r="F67" s="19"/>
      <c r="G67" s="86"/>
      <c r="H67" s="90"/>
    </row>
    <row r="68" spans="1:8" x14ac:dyDescent="0.2">
      <c r="A68" s="27"/>
      <c r="B68" s="19"/>
      <c r="C68" s="19"/>
      <c r="D68" s="19"/>
      <c r="E68" s="95" t="s">
        <v>28</v>
      </c>
      <c r="F68" s="19"/>
      <c r="G68" s="89">
        <f>SUM(G64:G67)</f>
        <v>0</v>
      </c>
      <c r="H68" s="90"/>
    </row>
    <row r="69" spans="1:8" x14ac:dyDescent="0.2">
      <c r="A69" s="27"/>
      <c r="B69" s="19"/>
      <c r="C69" s="19"/>
      <c r="D69" s="19"/>
      <c r="E69" s="95"/>
      <c r="F69" s="19"/>
      <c r="G69" s="89"/>
      <c r="H69" s="90"/>
    </row>
    <row r="70" spans="1:8" x14ac:dyDescent="0.2">
      <c r="A70" s="62"/>
      <c r="B70" s="127"/>
      <c r="C70" s="127"/>
      <c r="D70" s="127"/>
      <c r="E70" s="129"/>
      <c r="F70" s="127"/>
      <c r="G70" s="130"/>
      <c r="H70" s="128"/>
    </row>
    <row r="71" spans="1:8" ht="15.75" x14ac:dyDescent="0.2">
      <c r="A71" s="195" t="s">
        <v>281</v>
      </c>
      <c r="B71" s="196"/>
      <c r="C71" s="196"/>
      <c r="D71" s="196"/>
      <c r="E71" s="196"/>
      <c r="F71" s="196"/>
      <c r="G71" s="196"/>
      <c r="H71" s="197"/>
    </row>
    <row r="72" spans="1:8" x14ac:dyDescent="0.2">
      <c r="A72" s="27"/>
      <c r="B72" s="19"/>
      <c r="C72" s="19"/>
      <c r="D72" s="19"/>
      <c r="E72" s="19"/>
      <c r="F72" s="19"/>
      <c r="G72" s="87"/>
      <c r="H72" s="90"/>
    </row>
    <row r="73" spans="1:8" x14ac:dyDescent="0.2">
      <c r="A73" s="96" t="str">
        <f>'DPGF LGTS'!A6</f>
        <v xml:space="preserve">2. </v>
      </c>
      <c r="B73" s="88" t="str">
        <f>'DPGF LGTS'!B6</f>
        <v>CHAUFFAGE</v>
      </c>
      <c r="C73" s="19"/>
      <c r="D73" s="19"/>
      <c r="E73" s="19"/>
      <c r="F73" s="19"/>
      <c r="G73" s="87"/>
      <c r="H73" s="90"/>
    </row>
    <row r="74" spans="1:8" x14ac:dyDescent="0.2">
      <c r="A74" s="27"/>
      <c r="B74" s="88"/>
      <c r="C74" s="19"/>
      <c r="D74" s="19"/>
      <c r="E74" s="19"/>
      <c r="F74" s="19"/>
      <c r="G74" s="86"/>
      <c r="H74" s="90"/>
    </row>
    <row r="75" spans="1:8" x14ac:dyDescent="0.2">
      <c r="A75" s="27"/>
      <c r="B75" s="19" t="str">
        <f>'DPGF LGTS'!A8</f>
        <v xml:space="preserve">2.6.  </v>
      </c>
      <c r="C75" s="19" t="str">
        <f>'DPGF LGTS'!B8</f>
        <v>Réseau secondaire</v>
      </c>
      <c r="D75" s="19"/>
      <c r="E75" s="19"/>
      <c r="F75" s="19"/>
      <c r="G75" s="86">
        <f>'DPGF LGTS'!G30</f>
        <v>0</v>
      </c>
      <c r="H75" s="90"/>
    </row>
    <row r="76" spans="1:8" ht="7.5" customHeight="1" x14ac:dyDescent="0.2">
      <c r="A76" s="27"/>
      <c r="B76" s="19"/>
      <c r="C76" s="19"/>
      <c r="D76" s="19"/>
      <c r="E76" s="19"/>
      <c r="F76" s="19"/>
      <c r="G76" s="86"/>
      <c r="H76" s="90"/>
    </row>
    <row r="77" spans="1:8" x14ac:dyDescent="0.2">
      <c r="A77" s="27"/>
      <c r="B77" s="19" t="str">
        <f>'DPGF LGTS'!A32</f>
        <v xml:space="preserve">2.7.  </v>
      </c>
      <c r="C77" s="19" t="str">
        <f>'DPGF LGTS'!B32</f>
        <v>Emission</v>
      </c>
      <c r="D77" s="19"/>
      <c r="E77" s="19"/>
      <c r="F77" s="19"/>
      <c r="G77" s="86">
        <f>'DPGF LGTS'!G54</f>
        <v>0</v>
      </c>
      <c r="H77" s="90"/>
    </row>
    <row r="78" spans="1:8" x14ac:dyDescent="0.2">
      <c r="A78" s="27"/>
      <c r="B78" s="19"/>
      <c r="C78" s="19"/>
      <c r="D78" s="19"/>
      <c r="E78" s="19"/>
      <c r="F78" s="19"/>
      <c r="G78" s="85"/>
      <c r="H78" s="90"/>
    </row>
    <row r="79" spans="1:8" ht="6.75" customHeight="1" x14ac:dyDescent="0.2">
      <c r="A79" s="27"/>
      <c r="B79" s="19"/>
      <c r="C79" s="19"/>
      <c r="D79" s="19"/>
      <c r="E79" s="19"/>
      <c r="F79" s="19"/>
      <c r="G79" s="86"/>
      <c r="H79" s="90"/>
    </row>
    <row r="80" spans="1:8" x14ac:dyDescent="0.2">
      <c r="A80" s="27"/>
      <c r="B80" s="88" t="s">
        <v>11</v>
      </c>
      <c r="C80" s="88" t="str">
        <f>B73</f>
        <v>CHAUFFAGE</v>
      </c>
      <c r="D80" s="19"/>
      <c r="E80" s="19"/>
      <c r="F80" s="19"/>
      <c r="G80" s="89">
        <f>SUM(G75:G77)</f>
        <v>0</v>
      </c>
      <c r="H80" s="90"/>
    </row>
    <row r="81" spans="1:8" x14ac:dyDescent="0.2">
      <c r="A81" s="27"/>
      <c r="B81" s="88"/>
      <c r="C81" s="19"/>
      <c r="D81" s="19"/>
      <c r="E81" s="19"/>
      <c r="F81" s="19"/>
      <c r="G81" s="86"/>
      <c r="H81" s="90"/>
    </row>
    <row r="82" spans="1:8" x14ac:dyDescent="0.2">
      <c r="A82" s="96" t="str">
        <f>'DPGF LGTS'!A59</f>
        <v xml:space="preserve">3. </v>
      </c>
      <c r="B82" s="88" t="str">
        <f>'DPGF LGTS'!B59</f>
        <v>VENTILATION</v>
      </c>
      <c r="C82" s="19"/>
      <c r="D82" s="19"/>
      <c r="E82" s="19"/>
      <c r="F82" s="19"/>
      <c r="G82" s="87"/>
      <c r="H82" s="90"/>
    </row>
    <row r="83" spans="1:8" x14ac:dyDescent="0.2">
      <c r="A83" s="96"/>
      <c r="B83" s="88"/>
      <c r="C83" s="19"/>
      <c r="D83" s="19"/>
      <c r="E83" s="19"/>
      <c r="F83" s="19"/>
      <c r="G83" s="86"/>
      <c r="H83" s="90"/>
    </row>
    <row r="84" spans="1:8" x14ac:dyDescent="0.2">
      <c r="A84" s="96"/>
      <c r="B84" s="19" t="str">
        <f>'DPGF LGTS'!A61</f>
        <v xml:space="preserve">3.2. </v>
      </c>
      <c r="C84" s="19" t="str">
        <f>'DPGF LGTS'!B61</f>
        <v>Logements</v>
      </c>
      <c r="D84" s="19"/>
      <c r="E84" s="19"/>
      <c r="F84" s="19"/>
      <c r="G84" s="86">
        <f>'DPGF LGTS'!G99</f>
        <v>0</v>
      </c>
      <c r="H84" s="90"/>
    </row>
    <row r="85" spans="1:8" x14ac:dyDescent="0.2">
      <c r="A85" s="27"/>
      <c r="B85" s="19"/>
      <c r="C85" s="19"/>
      <c r="D85" s="19"/>
      <c r="E85" s="19"/>
      <c r="F85" s="19"/>
      <c r="G85" s="85"/>
      <c r="H85" s="90"/>
    </row>
    <row r="86" spans="1:8" ht="6.75" customHeight="1" x14ac:dyDescent="0.2">
      <c r="A86" s="27"/>
      <c r="B86" s="19"/>
      <c r="C86" s="19"/>
      <c r="D86" s="19"/>
      <c r="E86" s="19"/>
      <c r="F86" s="19"/>
      <c r="G86" s="86"/>
      <c r="H86" s="90"/>
    </row>
    <row r="87" spans="1:8" x14ac:dyDescent="0.2">
      <c r="A87" s="27"/>
      <c r="B87" s="88" t="s">
        <v>11</v>
      </c>
      <c r="C87" s="88" t="str">
        <f>B82</f>
        <v>VENTILATION</v>
      </c>
      <c r="D87" s="19"/>
      <c r="E87" s="19"/>
      <c r="F87" s="19"/>
      <c r="G87" s="89">
        <f>SUM(G84:G84)</f>
        <v>0</v>
      </c>
      <c r="H87" s="90"/>
    </row>
    <row r="88" spans="1:8" x14ac:dyDescent="0.2">
      <c r="A88" s="27"/>
      <c r="B88" s="88"/>
      <c r="C88" s="19"/>
      <c r="D88" s="19"/>
      <c r="E88" s="19"/>
      <c r="F88" s="19"/>
      <c r="G88" s="86"/>
      <c r="H88" s="90"/>
    </row>
    <row r="89" spans="1:8" x14ac:dyDescent="0.2">
      <c r="A89" s="96" t="str">
        <f>'DPGF LGTS'!A104</f>
        <v>4.</v>
      </c>
      <c r="B89" s="88" t="str">
        <f>'DPGF LGTS'!B104</f>
        <v>PLOMBERIE SANITAIRE - ASSAINISSEMENT</v>
      </c>
      <c r="C89" s="19"/>
      <c r="D89" s="19"/>
      <c r="E89" s="19"/>
      <c r="F89" s="19"/>
      <c r="G89" s="87"/>
      <c r="H89" s="90"/>
    </row>
    <row r="90" spans="1:8" x14ac:dyDescent="0.2">
      <c r="A90" s="96"/>
      <c r="B90" s="88"/>
      <c r="C90" s="19"/>
      <c r="D90" s="19"/>
      <c r="E90" s="19"/>
      <c r="F90" s="19"/>
      <c r="G90" s="86"/>
      <c r="H90" s="90"/>
    </row>
    <row r="91" spans="1:8" x14ac:dyDescent="0.2">
      <c r="A91" s="96"/>
      <c r="B91" s="19" t="str">
        <f>'DPGF LGTS'!A106</f>
        <v xml:space="preserve">4.1. </v>
      </c>
      <c r="C91" s="19" t="str">
        <f>'DPGF LGTS'!B106</f>
        <v>Eau chaude Sanitaire</v>
      </c>
      <c r="D91" s="19"/>
      <c r="E91" s="19"/>
      <c r="F91" s="19"/>
      <c r="G91" s="86">
        <f>'DPGF LGTS'!G145</f>
        <v>0</v>
      </c>
      <c r="H91" s="90"/>
    </row>
    <row r="92" spans="1:8" x14ac:dyDescent="0.2">
      <c r="A92" s="96"/>
      <c r="B92" s="19"/>
      <c r="C92" s="19"/>
      <c r="D92" s="19"/>
      <c r="E92" s="19"/>
      <c r="F92" s="19"/>
      <c r="G92" s="85"/>
      <c r="H92" s="90"/>
    </row>
    <row r="93" spans="1:8" ht="6.75" customHeight="1" x14ac:dyDescent="0.2">
      <c r="A93" s="96"/>
      <c r="B93" s="19"/>
      <c r="C93" s="19"/>
      <c r="D93" s="19"/>
      <c r="E93" s="19"/>
      <c r="F93" s="19"/>
      <c r="G93" s="86"/>
      <c r="H93" s="90"/>
    </row>
    <row r="94" spans="1:8" ht="13.5" customHeight="1" x14ac:dyDescent="0.2">
      <c r="A94" s="96"/>
      <c r="B94" s="88" t="s">
        <v>11</v>
      </c>
      <c r="C94" s="88" t="str">
        <f>B89</f>
        <v>PLOMBERIE SANITAIRE - ASSAINISSEMENT</v>
      </c>
      <c r="D94" s="19"/>
      <c r="E94" s="19"/>
      <c r="F94" s="19"/>
      <c r="G94" s="89">
        <f>'DPGF LGTS'!G147</f>
        <v>0</v>
      </c>
      <c r="H94" s="90"/>
    </row>
    <row r="95" spans="1:8" x14ac:dyDescent="0.2">
      <c r="A95" s="27"/>
      <c r="B95" s="19"/>
      <c r="C95" s="19"/>
      <c r="D95" s="19"/>
      <c r="E95" s="19"/>
      <c r="F95" s="19"/>
      <c r="G95" s="86"/>
      <c r="H95" s="90"/>
    </row>
    <row r="96" spans="1:8" x14ac:dyDescent="0.2">
      <c r="A96" s="27"/>
      <c r="B96" s="19"/>
      <c r="C96" s="19"/>
      <c r="D96" s="19"/>
      <c r="E96" s="94" t="s">
        <v>27</v>
      </c>
      <c r="F96" s="19"/>
      <c r="G96" s="86">
        <f>G87+G94+G80</f>
        <v>0</v>
      </c>
      <c r="H96" s="90"/>
    </row>
    <row r="97" spans="1:8" x14ac:dyDescent="0.2">
      <c r="A97" s="27"/>
      <c r="B97" s="19"/>
      <c r="C97" s="19"/>
      <c r="D97" s="19"/>
      <c r="E97" s="94"/>
      <c r="F97" s="19"/>
      <c r="G97" s="86"/>
      <c r="H97" s="90"/>
    </row>
    <row r="98" spans="1:8" x14ac:dyDescent="0.2">
      <c r="A98" s="27"/>
      <c r="B98" s="19"/>
      <c r="C98" s="19"/>
      <c r="D98" s="19"/>
      <c r="E98" s="94" t="s">
        <v>7</v>
      </c>
      <c r="F98" s="19"/>
      <c r="G98" s="86">
        <f>G96*0.2</f>
        <v>0</v>
      </c>
      <c r="H98" s="90"/>
    </row>
    <row r="99" spans="1:8" x14ac:dyDescent="0.2">
      <c r="A99" s="27"/>
      <c r="B99" s="19"/>
      <c r="C99" s="19"/>
      <c r="D99" s="19"/>
      <c r="E99" s="94"/>
      <c r="F99" s="19"/>
      <c r="G99" s="86"/>
      <c r="H99" s="90"/>
    </row>
    <row r="100" spans="1:8" x14ac:dyDescent="0.2">
      <c r="A100" s="27"/>
      <c r="B100" s="19"/>
      <c r="C100" s="19"/>
      <c r="D100" s="19"/>
      <c r="E100" s="95" t="s">
        <v>28</v>
      </c>
      <c r="F100" s="19"/>
      <c r="G100" s="89">
        <f>SUM(G96:G99)</f>
        <v>0</v>
      </c>
      <c r="H100" s="90"/>
    </row>
    <row r="101" spans="1:8" x14ac:dyDescent="0.2">
      <c r="A101" s="62"/>
      <c r="B101" s="127"/>
      <c r="C101" s="127"/>
      <c r="D101" s="127"/>
      <c r="E101" s="129"/>
      <c r="F101" s="127"/>
      <c r="G101" s="130"/>
      <c r="H101" s="128"/>
    </row>
  </sheetData>
  <mergeCells count="2">
    <mergeCell ref="A2:H2"/>
    <mergeCell ref="A71:H71"/>
  </mergeCells>
  <pageMargins left="0.78740157480314965" right="0.78740157480314965" top="1.0629921259842521" bottom="0.98425196850393704" header="0.51181102362204722" footer="0.51181102362204722"/>
  <pageSetup paperSize="9" scale="97" firstPageNumber="19" orientation="portrait" useFirstPageNumber="1" r:id="rId1"/>
  <headerFooter differentFirst="1" alignWithMargins="0">
    <oddFooter>&amp;CBET ENEBAT THERMIQUE - 11, Rue du lieutenant Bidaux - 90700 Chatenois-les-Forges
Tel : 03.84.29.71.71 - E-mail : enebatthermique@orange.fr - Site : www.enebat.com</oddFooter>
    <firstFooter>&amp;CBET ENEBAT THERMIQUE - 11, Rue du lieutenant Bidaux - 90700 Chatenois-les-Forges
Tel : 03.84.29.71.71 - E-mail : enebatthermique@orange.fr - Site : www.enebat.com</firstFooter>
  </headerFooter>
  <rowBreaks count="1" manualBreakCount="1">
    <brk id="6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PdG</vt:lpstr>
      <vt:lpstr>DPGF</vt:lpstr>
      <vt:lpstr>DPGF LGTS</vt:lpstr>
      <vt:lpstr>RECAP</vt:lpstr>
      <vt:lpstr>DPGF!Impression_des_titres</vt:lpstr>
      <vt:lpstr>'DPGF LGTS'!Impression_des_titres</vt:lpstr>
      <vt:lpstr>DPGF!Zone_d_impression</vt:lpstr>
      <vt:lpstr>'DPGF LGTS'!Zone_d_impression</vt:lpstr>
      <vt:lpstr>RECAP!Zone_d_impression</vt:lpstr>
    </vt:vector>
  </TitlesOfParts>
  <Company>ENEBAT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ENEBAT</dc:creator>
  <cp:lastModifiedBy>User</cp:lastModifiedBy>
  <cp:lastPrinted>2024-03-20T08:13:52Z</cp:lastPrinted>
  <dcterms:created xsi:type="dcterms:W3CDTF">1998-08-31T14:43:25Z</dcterms:created>
  <dcterms:modified xsi:type="dcterms:W3CDTF">2025-02-28T08:55:29Z</dcterms:modified>
</cp:coreProperties>
</file>