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Q:\2023\23039\09 - DCE\Rendu DCE Become 29 V2\LOT ELEC\"/>
    </mc:Choice>
  </mc:AlternateContent>
  <xr:revisionPtr revIDLastSave="0" documentId="8_{BB90F819-4D48-4607-A491-F18F1AE8AA5D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LOT 10 _ " sheetId="1" r:id="rId1"/>
  </sheets>
  <definedNames>
    <definedName name="_xlnm.Print_Titles" localSheetId="0">'LOT 10 _ '!$1:$7</definedName>
  </definedNames>
  <calcPr calcId="191029"/>
</workbook>
</file>

<file path=xl/calcChain.xml><?xml version="1.0" encoding="utf-8"?>
<calcChain xmlns="http://schemas.openxmlformats.org/spreadsheetml/2006/main">
  <c r="M390" i="1" l="1"/>
  <c r="M389" i="1"/>
  <c r="M387" i="1"/>
  <c r="M388" i="1"/>
  <c r="M384" i="1"/>
  <c r="M383" i="1"/>
  <c r="M382" i="1"/>
  <c r="M381" i="1"/>
  <c r="M380" i="1"/>
  <c r="M378" i="1"/>
  <c r="M376" i="1"/>
  <c r="M374" i="1"/>
  <c r="M373" i="1"/>
  <c r="M371" i="1"/>
  <c r="M369" i="1"/>
  <c r="M367" i="1"/>
  <c r="M363" i="1"/>
  <c r="M362" i="1"/>
  <c r="M361" i="1"/>
  <c r="M359" i="1"/>
  <c r="M357" i="1"/>
  <c r="M355" i="1"/>
  <c r="M353" i="1"/>
  <c r="M351" i="1"/>
  <c r="M347" i="1"/>
  <c r="M346" i="1"/>
  <c r="M345" i="1"/>
  <c r="M344" i="1"/>
  <c r="M341" i="1"/>
  <c r="M340" i="1"/>
  <c r="M339" i="1"/>
  <c r="M336" i="1"/>
  <c r="M335" i="1"/>
  <c r="M333" i="1"/>
  <c r="M332" i="1"/>
  <c r="M331" i="1"/>
  <c r="M329" i="1"/>
  <c r="M326" i="1"/>
  <c r="M325" i="1"/>
  <c r="M323" i="1"/>
  <c r="M322" i="1"/>
  <c r="M321" i="1"/>
  <c r="M320" i="1"/>
  <c r="M318" i="1"/>
  <c r="M316" i="1"/>
  <c r="M315" i="1"/>
  <c r="M314" i="1"/>
  <c r="M313" i="1"/>
  <c r="M311" i="1"/>
  <c r="M309" i="1"/>
  <c r="M308" i="1"/>
  <c r="M306" i="1"/>
  <c r="M302" i="1"/>
  <c r="M301" i="1"/>
  <c r="M300" i="1"/>
  <c r="M299" i="1"/>
  <c r="M297" i="1"/>
  <c r="M294" i="1"/>
  <c r="M293" i="1"/>
  <c r="M292" i="1"/>
  <c r="M290" i="1"/>
  <c r="M285" i="1"/>
  <c r="M283" i="1"/>
  <c r="M282" i="1"/>
  <c r="M281" i="1"/>
  <c r="M280" i="1"/>
  <c r="M279" i="1"/>
  <c r="M278" i="1"/>
  <c r="M277" i="1"/>
  <c r="M273" i="1"/>
  <c r="M272" i="1"/>
  <c r="M271" i="1"/>
  <c r="M270" i="1"/>
  <c r="M265" i="1"/>
  <c r="M263" i="1"/>
  <c r="M261" i="1"/>
  <c r="M258" i="1"/>
  <c r="M256" i="1"/>
  <c r="M254" i="1"/>
  <c r="M252" i="1"/>
  <c r="M250" i="1"/>
  <c r="M248" i="1"/>
  <c r="M246" i="1"/>
  <c r="M244" i="1"/>
  <c r="M242" i="1"/>
  <c r="M240" i="1"/>
  <c r="M236" i="1"/>
  <c r="M235" i="1"/>
  <c r="M234" i="1"/>
  <c r="M233" i="1"/>
  <c r="M232" i="1"/>
  <c r="M227" i="1"/>
  <c r="M225" i="1"/>
  <c r="M223" i="1"/>
  <c r="M220" i="1"/>
  <c r="M217" i="1"/>
  <c r="M215" i="1"/>
  <c r="M213" i="1"/>
  <c r="M211" i="1"/>
  <c r="M208" i="1"/>
  <c r="M207" i="1"/>
  <c r="M202" i="1"/>
  <c r="M201" i="1"/>
  <c r="M200" i="1"/>
  <c r="M198" i="1"/>
  <c r="M199" i="1" s="1"/>
  <c r="M196" i="1"/>
  <c r="M194" i="1"/>
  <c r="M193" i="1"/>
  <c r="M192" i="1"/>
  <c r="M191" i="1"/>
  <c r="M188" i="1"/>
  <c r="M187" i="1"/>
  <c r="M185" i="1"/>
  <c r="M183" i="1"/>
  <c r="M179" i="1"/>
  <c r="M178" i="1"/>
  <c r="M176" i="1"/>
  <c r="M174" i="1"/>
  <c r="M171" i="1"/>
  <c r="M169" i="1"/>
  <c r="M168" i="1"/>
  <c r="M166" i="1"/>
  <c r="M164" i="1"/>
  <c r="M163" i="1"/>
  <c r="M161" i="1"/>
  <c r="M160" i="1"/>
  <c r="M155" i="1"/>
  <c r="M154" i="1"/>
  <c r="M152" i="1"/>
  <c r="M151" i="1"/>
  <c r="M150" i="1"/>
  <c r="M149" i="1"/>
  <c r="M148" i="1"/>
  <c r="M146" i="1"/>
  <c r="M145" i="1"/>
  <c r="M143" i="1"/>
  <c r="M142" i="1"/>
  <c r="M140" i="1"/>
  <c r="M139" i="1"/>
  <c r="M137" i="1"/>
  <c r="M136" i="1"/>
  <c r="M135" i="1"/>
  <c r="M133" i="1"/>
  <c r="M132" i="1"/>
  <c r="M131" i="1"/>
  <c r="M130" i="1"/>
  <c r="M129" i="1"/>
  <c r="M128" i="1"/>
  <c r="M127" i="1"/>
  <c r="M125" i="1"/>
  <c r="M124" i="1"/>
  <c r="M123" i="1"/>
  <c r="M121" i="1"/>
  <c r="M119" i="1"/>
  <c r="M118" i="1"/>
  <c r="M117" i="1"/>
  <c r="M115" i="1"/>
  <c r="M114" i="1"/>
  <c r="M113" i="1"/>
  <c r="M112" i="1"/>
  <c r="M110" i="1"/>
  <c r="M107" i="1"/>
  <c r="M105" i="1"/>
  <c r="M103" i="1"/>
  <c r="M102" i="1"/>
  <c r="M101" i="1"/>
  <c r="M99" i="1"/>
  <c r="M97" i="1"/>
  <c r="M96" i="1"/>
  <c r="M95" i="1"/>
  <c r="M94" i="1"/>
  <c r="M93" i="1"/>
  <c r="M92" i="1"/>
  <c r="M91" i="1"/>
  <c r="M89" i="1"/>
  <c r="M88" i="1"/>
  <c r="M87" i="1"/>
  <c r="M84" i="1"/>
  <c r="M83" i="1"/>
  <c r="M82" i="1"/>
  <c r="M81" i="1"/>
  <c r="M79" i="1"/>
  <c r="M77" i="1"/>
  <c r="M72" i="1"/>
  <c r="M71" i="1"/>
  <c r="M70" i="1"/>
  <c r="M69" i="1"/>
  <c r="M68" i="1"/>
  <c r="M66" i="1"/>
  <c r="M65" i="1"/>
  <c r="M64" i="1"/>
  <c r="M62" i="1"/>
  <c r="M59" i="1"/>
  <c r="M57" i="1"/>
  <c r="M54" i="1"/>
  <c r="M52" i="1"/>
  <c r="M51" i="1"/>
  <c r="M50" i="1"/>
  <c r="M49" i="1"/>
  <c r="M48" i="1"/>
  <c r="M47" i="1"/>
  <c r="M46" i="1"/>
  <c r="M45" i="1"/>
  <c r="M44" i="1"/>
  <c r="M43" i="1"/>
  <c r="M41" i="1"/>
  <c r="M40" i="1"/>
  <c r="M36" i="1"/>
  <c r="M35" i="1"/>
  <c r="M33" i="1"/>
  <c r="M31" i="1"/>
  <c r="M29" i="1"/>
  <c r="M27" i="1"/>
  <c r="M24" i="1"/>
  <c r="M23" i="1"/>
  <c r="M21" i="1"/>
  <c r="M19" i="1"/>
  <c r="M16" i="1"/>
  <c r="M14" i="1"/>
  <c r="M12" i="1"/>
  <c r="M8" i="1"/>
  <c r="M221" i="1" l="1"/>
  <c r="M364" i="1"/>
  <c r="M156" i="1"/>
  <c r="M203" i="1"/>
  <c r="M189" i="1"/>
  <c r="M180" i="1"/>
  <c r="M392" i="1"/>
  <c r="M228" i="1"/>
  <c r="M327" i="1"/>
  <c r="M342" i="1"/>
  <c r="M25" i="1"/>
  <c r="M266" i="1"/>
  <c r="M172" i="1"/>
  <c r="M73" i="1"/>
  <c r="M317" i="1"/>
  <c r="M385" i="1"/>
  <c r="M170" i="1"/>
  <c r="M195" i="1"/>
  <c r="M274" i="1"/>
  <c r="M284" i="1"/>
  <c r="M286" i="1"/>
  <c r="M324" i="1"/>
  <c r="M209" i="1"/>
  <c r="M237" i="1"/>
  <c r="M348" i="1"/>
  <c r="M303" i="1"/>
  <c r="M391" i="1"/>
  <c r="M17" i="1"/>
  <c r="M393" i="1" l="1"/>
</calcChain>
</file>

<file path=xl/sharedStrings.xml><?xml version="1.0" encoding="utf-8"?>
<sst xmlns="http://schemas.openxmlformats.org/spreadsheetml/2006/main" count="785" uniqueCount="480">
  <si>
    <t>BORDEREAU DE CHIFFRAGE</t>
  </si>
  <si>
    <t>CONSTRUCTION D'UNE RESIDENCE "LE BELVEDERE" - 12 logements et 1 domicile partagé - CAUDAN</t>
  </si>
  <si>
    <t>LOT n°10 : ELECTRICITE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</si>
  <si>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</si>
  <si>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</si>
  <si>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</si>
  <si>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</si>
  <si>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</si>
  <si>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</si>
  <si>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</si>
  <si>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</si>
  <si>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</si>
  <si>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</si>
  <si>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10</t>
  </si>
  <si>
    <t>ELECTRICITE</t>
  </si>
  <si>
    <t>10.2</t>
  </si>
  <si>
    <t>- DEPENSES DE CHANTIER</t>
  </si>
  <si>
    <t>ens</t>
  </si>
  <si>
    <t>10.5</t>
  </si>
  <si>
    <t>- ELECTRICITE COURANTS FORTS - LOGEMENTS ET PARTIES COMMUNES</t>
  </si>
  <si>
    <t>10.5.1</t>
  </si>
  <si>
    <t>- Distribution de la terre</t>
  </si>
  <si>
    <t>10.5.1.2</t>
  </si>
  <si>
    <t>- Prise de terre</t>
  </si>
  <si>
    <t>10.5.1.2.1</t>
  </si>
  <si>
    <t>- Bâtiment collectif</t>
  </si>
  <si>
    <t>10.5.1.3</t>
  </si>
  <si>
    <t>- Colonne montante de terre</t>
  </si>
  <si>
    <t>- Colonne de distribution de terre pour les abonnés du bâtiment collectif</t>
  </si>
  <si>
    <t>10.5.1.4</t>
  </si>
  <si>
    <t>- Liaisons équipotentielles</t>
  </si>
  <si>
    <t>10.5.1.4.1</t>
  </si>
  <si>
    <t>- Liaison équipotentielle principale</t>
  </si>
  <si>
    <t>Sous-Total HT de - Distribution de la terre</t>
  </si>
  <si>
    <t>10.5.2</t>
  </si>
  <si>
    <t>- Distribution électrique ENEDIS</t>
  </si>
  <si>
    <t>10.5.2.1</t>
  </si>
  <si>
    <t>- Dossier de branchement ENEDIS</t>
  </si>
  <si>
    <t>10.5.2.2</t>
  </si>
  <si>
    <t>- Câbles d'alimentation principale</t>
  </si>
  <si>
    <t>- Câble d'alimentation U1000 R2V</t>
  </si>
  <si>
    <t>ml</t>
  </si>
  <si>
    <t>10.5.2.3</t>
  </si>
  <si>
    <t>- Colonne montante électrique</t>
  </si>
  <si>
    <t>- Colonne de distribution électrique pour abonnés</t>
  </si>
  <si>
    <t>10.5.2.4</t>
  </si>
  <si>
    <t>- Recharge véhicule électrique</t>
  </si>
  <si>
    <t>pm</t>
  </si>
  <si>
    <t>Sous-Total HT de - Distribution électrique ENEDIS</t>
  </si>
  <si>
    <t>10.5.3</t>
  </si>
  <si>
    <t>- Services Généraux</t>
  </si>
  <si>
    <t>10.5.3.2</t>
  </si>
  <si>
    <t>- Dérivation individuelle SG</t>
  </si>
  <si>
    <t>10.5.3.3</t>
  </si>
  <si>
    <t>- Caisson avec panneau de comptage</t>
  </si>
  <si>
    <t>- Panneau de comptage monophasé</t>
  </si>
  <si>
    <t>- Marque / Type  --&gt;</t>
  </si>
  <si>
    <t>- Disj. De branchement diff. bipolaire</t>
  </si>
  <si>
    <t>- Pose et raccordement du compteur électronique ENEDIS</t>
  </si>
  <si>
    <t>10.5.3.4</t>
  </si>
  <si>
    <t>- Tableau Services Généraux</t>
  </si>
  <si>
    <t>10.5.3.5</t>
  </si>
  <si>
    <t>- Canalisations secondaires</t>
  </si>
  <si>
    <t>10.5.3.6</t>
  </si>
  <si>
    <t>- Appareillages</t>
  </si>
  <si>
    <t>- Appareillages étanches</t>
  </si>
  <si>
    <t>- Marque / Type --&gt;</t>
  </si>
  <si>
    <t>- Interrupteur S.A. lumineux étanche (IP55 - IK07)</t>
  </si>
  <si>
    <t>u</t>
  </si>
  <si>
    <t>- PC 16 A + T étanche (IP55 - IK07)</t>
  </si>
  <si>
    <t>10.5.3.7</t>
  </si>
  <si>
    <t>- Eclairage</t>
  </si>
  <si>
    <t>10.5.3.7.2</t>
  </si>
  <si>
    <t>- Réglette étanche - TYPE 8</t>
  </si>
  <si>
    <t>10.5.3.7.3</t>
  </si>
  <si>
    <t>- Luminaire tubulaire LED - TYPE 10</t>
  </si>
  <si>
    <t>10.5.3.7.4</t>
  </si>
  <si>
    <t>- Hublot étanche - TYPE 11</t>
  </si>
  <si>
    <t>10.5.3.7.5</t>
  </si>
  <si>
    <t>- Spot encastré LED - TYPE 4</t>
  </si>
  <si>
    <t>10.5.3.7.6</t>
  </si>
  <si>
    <t>- Hublot carré à détection - TYPE EXT 2</t>
  </si>
  <si>
    <t>10.5.3.7.7</t>
  </si>
  <si>
    <t>- Projecteur Led - TYPE EXT 3</t>
  </si>
  <si>
    <t>- Marque : ................  Type : ...................</t>
  </si>
  <si>
    <t>10.5.3.7.8</t>
  </si>
  <si>
    <t>- Commandes d'éclairage</t>
  </si>
  <si>
    <t>- Détecteur de mouvement saillie murale (type A)</t>
  </si>
  <si>
    <t>- Détecteur de mouvement 360° longue portée (type C)</t>
  </si>
  <si>
    <t>10.5.3.7.9</t>
  </si>
  <si>
    <t>- Commande éclairage extérieur</t>
  </si>
  <si>
    <t>- Horloge astronomique</t>
  </si>
  <si>
    <t>10.5.3.8</t>
  </si>
  <si>
    <t>- Travaux divers</t>
  </si>
  <si>
    <t>10.5.3.8.1</t>
  </si>
  <si>
    <t>- Ventilation mécanique contrôlée collective logements</t>
  </si>
  <si>
    <t>10.5.3.8.2</t>
  </si>
  <si>
    <t>- Ventilation mécanique contrôlée celliers</t>
  </si>
  <si>
    <t>10.5.3.8.3</t>
  </si>
  <si>
    <t>- Ballon d'eau chaude sanitaire</t>
  </si>
  <si>
    <t>10.5.3.8.4</t>
  </si>
  <si>
    <t>- Alarmes techniques</t>
  </si>
  <si>
    <t>- Centrale d'alarmes</t>
  </si>
  <si>
    <t>- Voyant de signalisation défaut</t>
  </si>
  <si>
    <t>- Canalisations</t>
  </si>
  <si>
    <t>- Alimentation</t>
  </si>
  <si>
    <t>10.5.3.8.5</t>
  </si>
  <si>
    <t>- Réservation pour ascenseur</t>
  </si>
  <si>
    <t>Sous-Total HT de - Services Généraux</t>
  </si>
  <si>
    <t>10.5.4</t>
  </si>
  <si>
    <t>- Electricité logements</t>
  </si>
  <si>
    <t>10.5.4.1</t>
  </si>
  <si>
    <t>- Circuit de terre</t>
  </si>
  <si>
    <t>10.5.4.1.2</t>
  </si>
  <si>
    <t>10.5.4.1.2.1</t>
  </si>
  <si>
    <t>- Liaison équipotentielle secondaire</t>
  </si>
  <si>
    <t>10.5.4.2</t>
  </si>
  <si>
    <t>- Dérivation individuelle</t>
  </si>
  <si>
    <t>10.5.4.2.1</t>
  </si>
  <si>
    <t>Dérivation individuelle</t>
  </si>
  <si>
    <t>10.5.4.3</t>
  </si>
  <si>
    <t>- Tableau d'abonné saillie avec coffret technique</t>
  </si>
  <si>
    <t>-T2</t>
  </si>
  <si>
    <t>-T3</t>
  </si>
  <si>
    <t>-T4</t>
  </si>
  <si>
    <t>10.5.4.4</t>
  </si>
  <si>
    <t>- Compteur multi-énergie</t>
  </si>
  <si>
    <t>- Afficheur modulaire comptage</t>
  </si>
  <si>
    <t>- Câblage et raccordements</t>
  </si>
  <si>
    <t>- Programmation initiale</t>
  </si>
  <si>
    <t>10.5.4.5</t>
  </si>
  <si>
    <t>10.5.4.5.1</t>
  </si>
  <si>
    <t>- Canalisations et cheminements</t>
  </si>
  <si>
    <t>10.5.4.5.2</t>
  </si>
  <si>
    <t>- Câblage et commande de la VMC Hygro</t>
  </si>
  <si>
    <t>10.5.4.5.3</t>
  </si>
  <si>
    <t>- Câblage régulation chauffage</t>
  </si>
  <si>
    <t>10.5.4.5.4</t>
  </si>
  <si>
    <t>- Volets roulants électriques</t>
  </si>
  <si>
    <t>10.5.4.5.5</t>
  </si>
  <si>
    <t>- Alimentation des celliers en parties communes</t>
  </si>
  <si>
    <t>10.5.4.5.6</t>
  </si>
  <si>
    <t>- Ballon réchauffeur ECS</t>
  </si>
  <si>
    <t>10.5.4.5.7</t>
  </si>
  <si>
    <t>- Ballon ECS à accumulation</t>
  </si>
  <si>
    <t>10.5.4.6</t>
  </si>
  <si>
    <t>10.5.4.6.1</t>
  </si>
  <si>
    <t>- Hublot étanche - TYPE L1</t>
  </si>
  <si>
    <t>10.5.4.6.2</t>
  </si>
  <si>
    <t>- Réglette étanche - TYPE L2</t>
  </si>
  <si>
    <t>10.5.4.6.3</t>
  </si>
  <si>
    <t>- Hublot carré - TYPE L3</t>
  </si>
  <si>
    <t>10.5.4.6.4</t>
  </si>
  <si>
    <t>- Dispositif de Connexion pour Luminaire (DCL)</t>
  </si>
  <si>
    <t>Nota : Les Dispositifs de Connexions pour Luminaires (DCL) sont systématiquement associés à des lampes LEDS</t>
  </si>
  <si>
    <t>10.5.4.7</t>
  </si>
  <si>
    <t>- Appareillages / Répartition</t>
  </si>
  <si>
    <t>- ENTREE</t>
  </si>
  <si>
    <t>- 1 DCL en SA (+ ampoule)</t>
  </si>
  <si>
    <t>- 1 DCL en V.V. (+ ampoule)</t>
  </si>
  <si>
    <t>- 2 DCL sur 3 B.P. (+ télérupteur + ampoule)</t>
  </si>
  <si>
    <t>- PC 16 A + T simple</t>
  </si>
  <si>
    <t>- DEGAGEMEMENT</t>
  </si>
  <si>
    <t>- CELLIER</t>
  </si>
  <si>
    <t>- SALLE D'EAU / SALLE DE BAINS</t>
  </si>
  <si>
    <t>- 1 DCL en S.A. (+ ampoule)</t>
  </si>
  <si>
    <t>- 1 réglette type 6 sur inter S.A.</t>
  </si>
  <si>
    <t>- CUISINE</t>
  </si>
  <si>
    <t>- 1 PC 16 A + T spécialisée (four)</t>
  </si>
  <si>
    <t>- 1 PC 16 A + T spécialisée (lave-vaisselle)</t>
  </si>
  <si>
    <t>- 1 boîte de sortie de fil 32 A + T</t>
  </si>
  <si>
    <t>- SALON / SEJOUR</t>
  </si>
  <si>
    <t>- CHAMBRE</t>
  </si>
  <si>
    <t>- CHAMBRE PRINCIPALE</t>
  </si>
  <si>
    <t>- WC</t>
  </si>
  <si>
    <t>- DIVERS / PARTICULARITE</t>
  </si>
  <si>
    <t>- 1 B.P. et sonnette</t>
  </si>
  <si>
    <t>- 1 B.P. sonnette pour raccordement sur poste interphone</t>
  </si>
  <si>
    <t>- 1 PC 16 A + T spécialisée (lave-linge)</t>
  </si>
  <si>
    <t>- 1 PC 16 A + T spécialisée (sèche-linge)</t>
  </si>
  <si>
    <t>- 1 PC 16 A + T spécialisée (chaudière)</t>
  </si>
  <si>
    <t>- TERRASSE - BALCON</t>
  </si>
  <si>
    <t>- 1 hublot sur inter S.A. lumineux (+ ampoule)</t>
  </si>
  <si>
    <t>- PC 16 A + T simple étanche</t>
  </si>
  <si>
    <t>Sous-Total HT de - Electricité logements</t>
  </si>
  <si>
    <t>10.5.5</t>
  </si>
  <si>
    <t>- Chauffage électrique des logements</t>
  </si>
  <si>
    <t>10.5.5.2</t>
  </si>
  <si>
    <t>- Panneaux rayonnants connectés</t>
  </si>
  <si>
    <t>- Panneaux rayonnants modèle horizontal</t>
  </si>
  <si>
    <t>- Marque : ............................. Type : .............................</t>
  </si>
  <si>
    <t>- 750 Watts</t>
  </si>
  <si>
    <t>10.5.5.3</t>
  </si>
  <si>
    <t>- Sèche-serviettes électriques</t>
  </si>
  <si>
    <t>- 500 Watts</t>
  </si>
  <si>
    <t>10.5.5.4</t>
  </si>
  <si>
    <t>- Gestionnaire d'énergie</t>
  </si>
  <si>
    <t>10.5.5.5</t>
  </si>
  <si>
    <t>- Raccordements électriques des appareils</t>
  </si>
  <si>
    <t>- Circuit d'alimentation - fils pilotes</t>
  </si>
  <si>
    <t>10.5.5.7</t>
  </si>
  <si>
    <t>- Mise en service - Contrôles - Essais - Réception</t>
  </si>
  <si>
    <t>Sous-Total HT de - Chauffage électrique des logements</t>
  </si>
  <si>
    <t>10.5.6</t>
  </si>
  <si>
    <t>- Mise en service, essais et réception et CONSUEL</t>
  </si>
  <si>
    <t>Sous-Total HT de - ELECTRICITE COURANTS FORTS - LOGEMENTS ET PARTIES COMMUNES</t>
  </si>
  <si>
    <t>10.6</t>
  </si>
  <si>
    <t>- RESEAUX DE COMMUNICATION LOGEMENTS</t>
  </si>
  <si>
    <t>10.6.2</t>
  </si>
  <si>
    <t>- Fourreaux de traversée et fourreaux en dalle</t>
  </si>
  <si>
    <t>10.6.3</t>
  </si>
  <si>
    <t>- Colonne montante cuivre</t>
  </si>
  <si>
    <t>10.6.3.1</t>
  </si>
  <si>
    <t>- Câbles principaux téléphoniques</t>
  </si>
  <si>
    <t>10.6.3.2</t>
  </si>
  <si>
    <t>- Répartiteurs de distribution téléphoniques</t>
  </si>
  <si>
    <t>10.6.3.3</t>
  </si>
  <si>
    <t>- Liaison individuelle</t>
  </si>
  <si>
    <t>Sous-Total HT de - Colonne montante cuivre</t>
  </si>
  <si>
    <t>10.6.4</t>
  </si>
  <si>
    <t>- Colonne montante optique</t>
  </si>
  <si>
    <t>10.6.4.1</t>
  </si>
  <si>
    <t>- Point de mutualisation</t>
  </si>
  <si>
    <t>10.6.4.2</t>
  </si>
  <si>
    <t>- Rocade optique</t>
  </si>
  <si>
    <t>10.6.4.3</t>
  </si>
  <si>
    <t>- Point de branchement</t>
  </si>
  <si>
    <t>10.6.4.4</t>
  </si>
  <si>
    <t>Sous-Total HT de - Colonne montante optique</t>
  </si>
  <si>
    <t>10.6.5</t>
  </si>
  <si>
    <t>- Panneau de communication équipé grade 3</t>
  </si>
  <si>
    <t>- T2</t>
  </si>
  <si>
    <t>- T3</t>
  </si>
  <si>
    <t>- T4</t>
  </si>
  <si>
    <t>Sous-Total HT de - Panneau de communication équipé grade 3</t>
  </si>
  <si>
    <t>10.6.6</t>
  </si>
  <si>
    <t>- Câblage logement conforme grade 3</t>
  </si>
  <si>
    <t>10.6.7</t>
  </si>
  <si>
    <t>- Prise terminale murale logement grade 3</t>
  </si>
  <si>
    <t>Sous-Total HT de - Prise terminale murale logement grade 3</t>
  </si>
  <si>
    <t>10.6.8</t>
  </si>
  <si>
    <t>- Repérage et étiquetage des câbles</t>
  </si>
  <si>
    <t>10.6.9</t>
  </si>
  <si>
    <t>- Contrôle et recette</t>
  </si>
  <si>
    <t>10.6.10</t>
  </si>
  <si>
    <t>- Mise en service, essais et réception</t>
  </si>
  <si>
    <t>Sous-Total HT de - RESEAUX DE COMMUNICATION LOGEMENTS</t>
  </si>
  <si>
    <t>10.7</t>
  </si>
  <si>
    <t>- ELECTRICITE COURANTS FORTS - DOMICILE PARTAGE</t>
  </si>
  <si>
    <t>10.7.1</t>
  </si>
  <si>
    <t>10.7.1.2</t>
  </si>
  <si>
    <t>10.7.1.2.1</t>
  </si>
  <si>
    <t>10.7.1.2.2</t>
  </si>
  <si>
    <t>10.7.2</t>
  </si>
  <si>
    <t>- Alimentation électrique</t>
  </si>
  <si>
    <t>10.7.2.3</t>
  </si>
  <si>
    <t>- Dérivation individuelle domicile partagé</t>
  </si>
  <si>
    <t>10.7.2.4</t>
  </si>
  <si>
    <t>- Panneau de comptage triphasé</t>
  </si>
  <si>
    <t>- Disj. De branchement diff. tétrapolaire</t>
  </si>
  <si>
    <t>10.7.2.5</t>
  </si>
  <si>
    <t>- T.G.B.T.</t>
  </si>
  <si>
    <t>- Suivant CCTP</t>
  </si>
  <si>
    <t>Sous-Total HT de - Alimentation électrique</t>
  </si>
  <si>
    <t>10.7.3</t>
  </si>
  <si>
    <t>10.7.3.2</t>
  </si>
  <si>
    <t>10.7.3.3</t>
  </si>
  <si>
    <t>- Cheminement des canalisations (Courants forts &amp; courants faibles)</t>
  </si>
  <si>
    <t>10.7.3.3.1</t>
  </si>
  <si>
    <t>- Chemins de câbles courants forts</t>
  </si>
  <si>
    <t>10.7.3.4</t>
  </si>
  <si>
    <t>- Goulotte préfabriquée PVC</t>
  </si>
  <si>
    <t>- Marque : ....................  Type : ....................</t>
  </si>
  <si>
    <t>Sous-Total HT de - Canalisations secondaires</t>
  </si>
  <si>
    <t>10.7.4</t>
  </si>
  <si>
    <t>- Appareillages électriques</t>
  </si>
  <si>
    <t>10.7.4.2</t>
  </si>
  <si>
    <t>- Prises de courant, interrupteurs, boutons poussoirs</t>
  </si>
  <si>
    <t>- Bouton poussoir - TYPE A</t>
  </si>
  <si>
    <t>- Interrupteur SA VV - TYPE A</t>
  </si>
  <si>
    <t>- Interrupteur SA lumineux - TYPE A</t>
  </si>
  <si>
    <t>- PC 10/16 A + T - TYPE A</t>
  </si>
  <si>
    <t>- Sortie de câble 32A+T</t>
  </si>
  <si>
    <t>Sous-Total HT de - Appareillages électriques</t>
  </si>
  <si>
    <t>10.7.5</t>
  </si>
  <si>
    <t>10.7.5.2</t>
  </si>
  <si>
    <t>- Dalle LED encastrée - TYPE 1</t>
  </si>
  <si>
    <t>10.7.5.3</t>
  </si>
  <si>
    <t>- Dalle LED encastrée étanche - TYPE 2</t>
  </si>
  <si>
    <t>10.7.5.4</t>
  </si>
  <si>
    <t>- Spot encastré led étanche - TYPE 3</t>
  </si>
  <si>
    <t>10.7.5.5</t>
  </si>
  <si>
    <t>- Spot encastré led étanche - TYPE 4</t>
  </si>
  <si>
    <t>10.7.5.6</t>
  </si>
  <si>
    <t>- Spot encastré led décoratif - TYPE 5</t>
  </si>
  <si>
    <t>10.7.5.7</t>
  </si>
  <si>
    <t>- Mini-spot GU10 encastré - TYPE 6</t>
  </si>
  <si>
    <t>10.7.5.8</t>
  </si>
  <si>
    <t>- Applique étanche - TYPE 7</t>
  </si>
  <si>
    <t>10.7.5.9</t>
  </si>
  <si>
    <t>- Réglette led étanche - TYPE 8</t>
  </si>
  <si>
    <t>10.7.5.10</t>
  </si>
  <si>
    <t>- Hublot opale - TYPE 9</t>
  </si>
  <si>
    <t>10.7.5.11</t>
  </si>
  <si>
    <t>- Hublot extérieur - TYPE EXT 1</t>
  </si>
  <si>
    <t>10.7.5.12</t>
  </si>
  <si>
    <t>- Commande de l'éclairage</t>
  </si>
  <si>
    <t>- Détecteur de mouvement mural TYPE A</t>
  </si>
  <si>
    <t>- Marque : ..................  Type : ..................</t>
  </si>
  <si>
    <t>- Détecteur de mouvement 360° TYPE B</t>
  </si>
  <si>
    <t>- Détecteur de mouvement 360° longue portée TYPE C</t>
  </si>
  <si>
    <t>Sous-Total HT de - Eclairage</t>
  </si>
  <si>
    <t>10.7.6</t>
  </si>
  <si>
    <t>- Eclairage de sécurité - BAES-BAEH</t>
  </si>
  <si>
    <t>10.7.6.2</t>
  </si>
  <si>
    <t>- Blocs autonomes double fonction (BAES + BAEH)</t>
  </si>
  <si>
    <t>- Blocs autonomes double fonction</t>
  </si>
  <si>
    <t>10.7.6.3</t>
  </si>
  <si>
    <t>10.7.6.4</t>
  </si>
  <si>
    <t>- Télécommande</t>
  </si>
  <si>
    <t>- Marque : .................  Type : ....................</t>
  </si>
  <si>
    <t>Sous-Total HT de - Eclairage de sécurité - BAES-BAEH</t>
  </si>
  <si>
    <t>10.7.7</t>
  </si>
  <si>
    <t>10.7.7.1</t>
  </si>
  <si>
    <t>- Compteurs d'énergie active</t>
  </si>
  <si>
    <t>10.7.7.2</t>
  </si>
  <si>
    <t>- Ventilation domicile partagé</t>
  </si>
  <si>
    <t>10.7.7.3</t>
  </si>
  <si>
    <t>- Ballon d'eau chaude sanitaire instantané</t>
  </si>
  <si>
    <t>10.7.7.4</t>
  </si>
  <si>
    <t>- Ballon d'eau chaude sanitaire à accumulation</t>
  </si>
  <si>
    <t>10.7.7.5</t>
  </si>
  <si>
    <t>- Bouton d'appel sonnerie</t>
  </si>
  <si>
    <t>10.7.7.6</t>
  </si>
  <si>
    <t>- Armoire local technique</t>
  </si>
  <si>
    <t>10.7.7.7</t>
  </si>
  <si>
    <t>Sous-Total HT de - Travaux divers</t>
  </si>
  <si>
    <t>10.7.8</t>
  </si>
  <si>
    <t>- Mise en service, essais et contrôle (Bureau agréé)</t>
  </si>
  <si>
    <t>Sous-Total HT de - ELECTRICITE COURANTS FORTS - DOMICILE PARTAGE</t>
  </si>
  <si>
    <t>10.8</t>
  </si>
  <si>
    <t>- SYSTEME DE SECURITE INCENDIE - DOMICILE PARTAGE</t>
  </si>
  <si>
    <t>10.8.5</t>
  </si>
  <si>
    <t>- Système de détection incendie</t>
  </si>
  <si>
    <t>10.8.5.1</t>
  </si>
  <si>
    <t>- Équipement de contrôle et signalisation adressable (ECS)</t>
  </si>
  <si>
    <t>- Modification ECS - Marque : ..................  Type : ..................</t>
  </si>
  <si>
    <t>10.8.5.2</t>
  </si>
  <si>
    <t>- Tableaux répétiteurs d'exploitation (TRE)</t>
  </si>
  <si>
    <t>10.8.5.3</t>
  </si>
  <si>
    <t>- Déclencheurs manuels adressables (DM)</t>
  </si>
  <si>
    <t>10.8.5.4</t>
  </si>
  <si>
    <t>- Détecteurs automatiques d'incendie adressables (DAI)</t>
  </si>
  <si>
    <t>- Détecteur optique de fumée</t>
  </si>
  <si>
    <t>- Détecteur thermovélocimétrique</t>
  </si>
  <si>
    <t>10.8.5.5</t>
  </si>
  <si>
    <t>- Indicateur d'action (IA)</t>
  </si>
  <si>
    <t>- IA Marque : ..................  Type : ..................</t>
  </si>
  <si>
    <t>10.8.5.6</t>
  </si>
  <si>
    <t>- Câblage du S.D.I.</t>
  </si>
  <si>
    <t>Sous-Total HT de - Système de détection incendie</t>
  </si>
  <si>
    <t>10.8.6</t>
  </si>
  <si>
    <t>- Système de mise en sécurité</t>
  </si>
  <si>
    <t>10.8.6.1</t>
  </si>
  <si>
    <t>- Centralisateur de mise en sécurité adressable (CMSI)</t>
  </si>
  <si>
    <t>- CMSI - Marque : ..................  Type : ..................</t>
  </si>
  <si>
    <t>10.8.6.2</t>
  </si>
  <si>
    <t>- Matériels déportés (MD)</t>
  </si>
  <si>
    <t>- Coffrets, accessoires, ...</t>
  </si>
  <si>
    <t>10.8.6.3</t>
  </si>
  <si>
    <t>- Alimentation Electrique de Sécurité (AES)</t>
  </si>
  <si>
    <t>10.8.6.4</t>
  </si>
  <si>
    <t>- Diffuseurs sonores (DS)</t>
  </si>
  <si>
    <t>10.8.6.5</t>
  </si>
  <si>
    <t>- Diffuseurs lumineux (DL)</t>
  </si>
  <si>
    <t>10.8.6.6</t>
  </si>
  <si>
    <t>- Câblage du S.M.S.I.</t>
  </si>
  <si>
    <t>Sous-Total HT de - Système de mise en sécurité</t>
  </si>
  <si>
    <t>10.8.7</t>
  </si>
  <si>
    <t>- Identification</t>
  </si>
  <si>
    <t>10.8.8</t>
  </si>
  <si>
    <t>- Travaux avant la réception technique du S.S.I</t>
  </si>
  <si>
    <t>10.8.8.1</t>
  </si>
  <si>
    <t>- Mise en service et programmation</t>
  </si>
  <si>
    <t>10.8.8.2</t>
  </si>
  <si>
    <t>- Essais fonctionnels par autocontrôle</t>
  </si>
  <si>
    <t>10.8.8.3</t>
  </si>
  <si>
    <t>- Formation du personnel</t>
  </si>
  <si>
    <t>10.8.8.4</t>
  </si>
  <si>
    <t>- Contrat d'entretien</t>
  </si>
  <si>
    <t>Sous-Total HT de - Travaux avant la réception technique du S.S.I</t>
  </si>
  <si>
    <t>10.8.9</t>
  </si>
  <si>
    <t>- Dossier d'identité du S.S.I.</t>
  </si>
  <si>
    <t>10.8.11</t>
  </si>
  <si>
    <t>- Alimentation électrique de la centrale SSI</t>
  </si>
  <si>
    <t>Sous-Total HT de - SYSTEME DE SECURITE INCENDIE - DOMICILE PARTAGE</t>
  </si>
  <si>
    <t>10.9</t>
  </si>
  <si>
    <t>- PRECABLAGE INFORMATIQUE ET TELEPHONIQUE - DOMICILE PARTAGE</t>
  </si>
  <si>
    <t>10.9.2</t>
  </si>
  <si>
    <t>- Liaison individuelle FO</t>
  </si>
  <si>
    <t>10.9.3</t>
  </si>
  <si>
    <t>- Répartiteur informatique et téléphonique</t>
  </si>
  <si>
    <t>10.9.4</t>
  </si>
  <si>
    <t>- Cordons de brassage</t>
  </si>
  <si>
    <t>10.9.5</t>
  </si>
  <si>
    <t>- Câbles de distribution informatique/téléphonique</t>
  </si>
  <si>
    <t>10.9.6</t>
  </si>
  <si>
    <t>- Chemins de câbles - Fourreaux</t>
  </si>
  <si>
    <t>- Chemins de câbles CFA (type dalle)</t>
  </si>
  <si>
    <t>- Fourreaux</t>
  </si>
  <si>
    <t>10.9.7</t>
  </si>
  <si>
    <t>- Prises informatique et téléphonique</t>
  </si>
  <si>
    <t>- Prise RJ45</t>
  </si>
  <si>
    <t>10.9.8</t>
  </si>
  <si>
    <t>- Réseau de mise à la terre</t>
  </si>
  <si>
    <t>10.9.9</t>
  </si>
  <si>
    <t>- Contrôle et Recette</t>
  </si>
  <si>
    <t>Sous-Total HT de - PRECABLAGE INFORMATIQUE ET TELEPHONIQUE - DOMICILE PARTAGE</t>
  </si>
  <si>
    <t>10.10</t>
  </si>
  <si>
    <t>- ALARME TECHNIQUE - DOMICILE PARTAGE</t>
  </si>
  <si>
    <t>10.10.1</t>
  </si>
  <si>
    <t>10.10.2</t>
  </si>
  <si>
    <t>10.10.3</t>
  </si>
  <si>
    <t>10.10.4</t>
  </si>
  <si>
    <t>Sous-Total HT de - ALARME TECHNIQUE - DOMICILE PARTAGE</t>
  </si>
  <si>
    <t>10.11</t>
  </si>
  <si>
    <t>- TELEVISION</t>
  </si>
  <si>
    <t>10.11.2</t>
  </si>
  <si>
    <t>- Antenne UHF et mat</t>
  </si>
  <si>
    <t>10.11.3</t>
  </si>
  <si>
    <t>- Pré-amplification</t>
  </si>
  <si>
    <t>10.11.4</t>
  </si>
  <si>
    <t>- Centrale de tête TV</t>
  </si>
  <si>
    <t>10.11.5</t>
  </si>
  <si>
    <t>- Réseau de distribution en gaine technique palière</t>
  </si>
  <si>
    <t>10.11.6</t>
  </si>
  <si>
    <t>- Réseau de distribution</t>
  </si>
  <si>
    <t>10.11.7</t>
  </si>
  <si>
    <t>- Prises d'usagers TV</t>
  </si>
  <si>
    <t>10.11.8</t>
  </si>
  <si>
    <t>- Mise à la terre</t>
  </si>
  <si>
    <t>10.11.9</t>
  </si>
  <si>
    <t>- Mise en service, essais, réception et attestations COSAEL</t>
  </si>
  <si>
    <t>Sous-Total HT de - TELEVISION</t>
  </si>
  <si>
    <t>10.12</t>
  </si>
  <si>
    <t>- SYSTEME DE CONTROLE D'ACCES / INTERPHONIE</t>
  </si>
  <si>
    <t>10.12.2</t>
  </si>
  <si>
    <t>- Plaque de rue à défilement de noms et caméra</t>
  </si>
  <si>
    <t>10.12.3</t>
  </si>
  <si>
    <t>- Centrale de gestion en coffret</t>
  </si>
  <si>
    <t>10.12.4</t>
  </si>
  <si>
    <t>- Lecteur de proximité VIGIK</t>
  </si>
  <si>
    <t>10.12.5</t>
  </si>
  <si>
    <t>- Bouton de sortie</t>
  </si>
  <si>
    <t>10.12.6</t>
  </si>
  <si>
    <t>- Badges résidents</t>
  </si>
  <si>
    <t>10.12.6.1</t>
  </si>
  <si>
    <t>- Clé de proximité</t>
  </si>
  <si>
    <t>10.12.7</t>
  </si>
  <si>
    <t>- Poste intérieur moniteur mains libres</t>
  </si>
  <si>
    <t>10.12.8</t>
  </si>
  <si>
    <t>- Coffret - Blocs d'alimentation de secours - Modulateur de réception - distributeurs vidéo</t>
  </si>
  <si>
    <t>- Alimentation de secours</t>
  </si>
  <si>
    <t>10.12.10</t>
  </si>
  <si>
    <t>- Alimentation électrique - Câblage</t>
  </si>
  <si>
    <t>10.12.11</t>
  </si>
  <si>
    <t>- Programmation - formation - mise en service - réception</t>
  </si>
  <si>
    <t>10.12.12</t>
  </si>
  <si>
    <t>- Garantie de bon fonctionnement</t>
  </si>
  <si>
    <t>Sous-Total HT de - SYSTEME DE CONTROLE D'ACCES / INTERPHONIE</t>
  </si>
  <si>
    <t>10.13</t>
  </si>
  <si>
    <t>- D.A.A.F.</t>
  </si>
  <si>
    <t>Sous-Total HT de - D.A.A.F.</t>
  </si>
  <si>
    <t>10.14</t>
  </si>
  <si>
    <t>- CALFEUTREMENTS GT</t>
  </si>
  <si>
    <t>10.15</t>
  </si>
  <si>
    <t>- DOE - FORMATION - CONTRAT D'ENTRETIEN</t>
  </si>
  <si>
    <t>MONTANT HT 10 - ELECTRICITE</t>
  </si>
  <si>
    <t>MONTANT TVA A 20,000%</t>
  </si>
  <si>
    <t>MONTANT TTC 10 - ELECTRICITE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</si>
</sst>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0"/>
    <numFmt numFmtId="165" formatCode="#,##0.00000"/>
  </numFmts>
  <fonts count="15" x14ac:knownFonts="1">
    <font>
      <sz val="8.25"/>
      <name val="Tahoma"/>
      <family val="2"/>
      <charset val="1"/>
    </font>
    <font>
      <b/>
      <sz val="18"/>
      <name val="Calibri"/>
      <family val="2"/>
    </font>
    <font>
      <b/>
      <sz val="18"/>
      <color theme="1"/>
      <name val="Calibri"/>
      <family val="2"/>
    </font>
    <font>
      <b/>
      <sz val="18"/>
      <color rgb="FF333333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8.25"/>
      <color rgb="FF000000"/>
      <name val="Tahoma"/>
      <family val="2"/>
    </font>
    <font>
      <b/>
      <sz val="9"/>
      <color rgb="FF000000"/>
      <name val="Calibri"/>
      <family val="2"/>
    </font>
    <font>
      <sz val="8"/>
      <color theme="1"/>
      <name val="Calibri"/>
      <family val="2"/>
    </font>
    <font>
      <b/>
      <sz val="10"/>
      <color theme="1"/>
      <name val="Calibri"/>
      <family val="2"/>
    </font>
    <font>
      <b/>
      <sz val="8"/>
      <color theme="1"/>
      <name val="Calibri"/>
      <family val="2"/>
    </font>
    <font>
      <sz val="9"/>
      <color theme="1"/>
      <name val="Calibri"/>
      <family val="2"/>
    </font>
    <font>
      <b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999999"/>
        <bgColor rgb="FF999999"/>
      </patternFill>
    </fill>
    <fill>
      <patternFill patternType="solid">
        <fgColor rgb="FFA5A5A5"/>
        <bgColor rgb="FFA5A5A5"/>
      </patternFill>
    </fill>
    <fill>
      <patternFill patternType="solid">
        <fgColor rgb="FFD8D8D8"/>
        <bgColor rgb="FFD8D8D8"/>
      </patternFill>
    </fill>
    <fill>
      <patternFill patternType="solid">
        <fgColor rgb="FFBFBFBF"/>
        <bgColor rgb="FFBFBFBF"/>
      </patternFill>
    </fill>
  </fills>
  <borders count="14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/>
      <diagonal/>
    </border>
  </borders>
  <cellStyleXfs count="1">
    <xf numFmtId="0" fontId="0" fillId="0" borderId="0">
      <alignment vertical="top"/>
      <protection locked="0"/>
    </xf>
  </cellStyleXfs>
  <cellXfs count="58">
    <xf numFmtId="0" fontId="0" fillId="0" borderId="0" xfId="0">
      <alignment vertical="top"/>
      <protection locked="0"/>
    </xf>
    <xf numFmtId="0" fontId="2" fillId="2" borderId="0" xfId="0" applyFont="1" applyFill="1" applyAlignment="1">
      <alignment horizontal="center" vertical="center" wrapText="1"/>
      <protection locked="0"/>
    </xf>
    <xf numFmtId="0" fontId="3" fillId="2" borderId="0" xfId="0" applyFont="1" applyFill="1" applyAlignment="1">
      <alignment horizontal="center" vertical="center" wrapText="1"/>
      <protection locked="0"/>
    </xf>
    <xf numFmtId="0" fontId="5" fillId="2" borderId="0" xfId="0" applyFont="1" applyFill="1" applyAlignment="1">
      <alignment horizontal="left" vertical="center"/>
      <protection locked="0"/>
    </xf>
    <xf numFmtId="0" fontId="0" fillId="2" borderId="0" xfId="0" applyFill="1">
      <alignment vertical="top"/>
      <protection locked="0"/>
    </xf>
    <xf numFmtId="0" fontId="6" fillId="2" borderId="0" xfId="0" applyFont="1" applyFill="1" applyAlignment="1">
      <alignment vertical="center"/>
      <protection locked="0"/>
    </xf>
    <xf numFmtId="0" fontId="9" fillId="4" borderId="9" xfId="0" applyFont="1" applyFill="1" applyBorder="1" applyAlignment="1">
      <alignment horizontal="center" vertical="center"/>
      <protection locked="0"/>
    </xf>
    <xf numFmtId="0" fontId="9" fillId="4" borderId="0" xfId="0" applyFont="1" applyFill="1" applyAlignment="1">
      <alignment horizontal="center" vertical="center"/>
      <protection locked="0"/>
    </xf>
    <xf numFmtId="0" fontId="9" fillId="4" borderId="10" xfId="0" applyFont="1" applyFill="1" applyBorder="1" applyAlignment="1">
      <alignment horizontal="center" vertical="center"/>
      <protection locked="0"/>
    </xf>
    <xf numFmtId="0" fontId="0" fillId="5" borderId="0" xfId="0" applyFill="1" applyAlignment="1">
      <alignment horizontal="center" vertical="center"/>
      <protection locked="0"/>
    </xf>
    <xf numFmtId="49" fontId="5" fillId="0" borderId="11" xfId="0" applyNumberFormat="1" applyFont="1" applyBorder="1" applyAlignment="1">
      <alignment horizontal="left" vertical="center" wrapText="1"/>
      <protection locked="0"/>
    </xf>
    <xf numFmtId="0" fontId="5" fillId="0" borderId="11" xfId="0" applyFont="1" applyBorder="1" applyAlignment="1">
      <alignment horizontal="left" vertical="center"/>
      <protection locked="0"/>
    </xf>
    <xf numFmtId="0" fontId="5" fillId="0" borderId="11" xfId="0" applyFont="1" applyBorder="1" applyAlignment="1">
      <alignment horizontal="left" vertical="center" wrapText="1"/>
      <protection locked="0"/>
    </xf>
    <xf numFmtId="0" fontId="10" fillId="0" borderId="12" xfId="0" applyFont="1" applyBorder="1" applyAlignment="1">
      <alignment horizontal="center" vertical="center"/>
      <protection locked="0"/>
    </xf>
    <xf numFmtId="0" fontId="10" fillId="0" borderId="13" xfId="0" applyFont="1" applyBorder="1" applyAlignment="1">
      <alignment horizontal="center" vertical="center"/>
      <protection locked="0"/>
    </xf>
    <xf numFmtId="0" fontId="10" fillId="0" borderId="13" xfId="0" applyFont="1" applyBorder="1" applyAlignment="1">
      <alignment horizontal="right" vertical="center"/>
      <protection locked="0"/>
    </xf>
    <xf numFmtId="49" fontId="11" fillId="0" borderId="11" xfId="0" applyNumberFormat="1" applyFont="1" applyBorder="1" applyAlignment="1">
      <alignment vertical="center" wrapText="1"/>
      <protection locked="0"/>
    </xf>
    <xf numFmtId="0" fontId="11" fillId="0" borderId="11" xfId="0" applyFont="1" applyBorder="1" applyAlignment="1">
      <alignment vertical="center"/>
      <protection locked="0"/>
    </xf>
    <xf numFmtId="0" fontId="11" fillId="0" borderId="11" xfId="0" applyFont="1" applyBorder="1" applyAlignment="1">
      <alignment vertical="center" wrapText="1"/>
      <protection locked="0"/>
    </xf>
    <xf numFmtId="49" fontId="10" fillId="0" borderId="12" xfId="0" applyNumberFormat="1" applyFont="1" applyBorder="1" applyAlignment="1">
      <alignment horizontal="center" vertical="center" wrapText="1"/>
      <protection locked="0"/>
    </xf>
    <xf numFmtId="3" fontId="10" fillId="0" borderId="13" xfId="0" applyNumberFormat="1" applyFont="1" applyBorder="1" applyAlignment="1">
      <alignment horizontal="center" vertical="center"/>
      <protection locked="0"/>
    </xf>
    <xf numFmtId="3" fontId="10" fillId="0" borderId="13" xfId="0" applyNumberFormat="1" applyFont="1" applyBorder="1" applyAlignment="1">
      <alignment horizontal="right" vertical="center"/>
      <protection locked="0"/>
    </xf>
    <xf numFmtId="7" fontId="10" fillId="0" borderId="13" xfId="0" applyNumberFormat="1" applyFont="1" applyBorder="1" applyAlignment="1">
      <alignment horizontal="right" vertical="center"/>
      <protection locked="0"/>
    </xf>
    <xf numFmtId="164" fontId="10" fillId="0" borderId="13" xfId="0" applyNumberFormat="1" applyFont="1" applyBorder="1" applyAlignment="1">
      <alignment horizontal="right" vertical="center"/>
      <protection locked="0"/>
    </xf>
    <xf numFmtId="49" fontId="12" fillId="0" borderId="11" xfId="0" applyNumberFormat="1" applyFont="1" applyBorder="1" applyAlignment="1">
      <alignment vertical="center" wrapText="1"/>
      <protection locked="0"/>
    </xf>
    <xf numFmtId="0" fontId="12" fillId="0" borderId="11" xfId="0" applyFont="1" applyBorder="1" applyAlignment="1">
      <alignment vertical="center"/>
      <protection locked="0"/>
    </xf>
    <xf numFmtId="0" fontId="12" fillId="0" borderId="11" xfId="0" applyFont="1" applyBorder="1" applyAlignment="1">
      <alignment vertical="center" wrapText="1"/>
      <protection locked="0"/>
    </xf>
    <xf numFmtId="49" fontId="10" fillId="0" borderId="11" xfId="0" applyNumberFormat="1" applyFont="1" applyBorder="1" applyAlignment="1">
      <alignment vertical="center" wrapText="1"/>
      <protection locked="0"/>
    </xf>
    <xf numFmtId="0" fontId="10" fillId="0" borderId="11" xfId="0" applyFont="1" applyBorder="1" applyAlignment="1">
      <alignment vertical="center"/>
      <protection locked="0"/>
    </xf>
    <xf numFmtId="0" fontId="10" fillId="0" borderId="11" xfId="0" applyFont="1" applyBorder="1" applyAlignment="1">
      <alignment vertical="center" wrapText="1"/>
      <protection locked="0"/>
    </xf>
    <xf numFmtId="7" fontId="13" fillId="6" borderId="13" xfId="0" applyNumberFormat="1" applyFont="1" applyFill="1" applyBorder="1" applyAlignment="1" applyProtection="1">
      <alignment horizontal="right" vertical="center"/>
    </xf>
    <xf numFmtId="0" fontId="9" fillId="6" borderId="0" xfId="0" applyFont="1" applyFill="1" applyAlignment="1">
      <alignment horizontal="left" vertical="center"/>
      <protection locked="0"/>
    </xf>
    <xf numFmtId="165" fontId="10" fillId="0" borderId="13" xfId="0" applyNumberFormat="1" applyFont="1" applyBorder="1" applyAlignment="1">
      <alignment horizontal="center" vertical="center"/>
      <protection locked="0"/>
    </xf>
    <xf numFmtId="165" fontId="10" fillId="0" borderId="13" xfId="0" applyNumberFormat="1" applyFont="1" applyBorder="1" applyAlignment="1">
      <alignment horizontal="right" vertical="center"/>
      <protection locked="0"/>
    </xf>
    <xf numFmtId="7" fontId="13" fillId="7" borderId="13" xfId="0" applyNumberFormat="1" applyFont="1" applyFill="1" applyBorder="1" applyAlignment="1" applyProtection="1">
      <alignment horizontal="right" vertical="center"/>
    </xf>
    <xf numFmtId="0" fontId="9" fillId="7" borderId="0" xfId="0" applyFont="1" applyFill="1" applyAlignment="1">
      <alignment horizontal="left" vertical="center"/>
      <protection locked="0"/>
    </xf>
    <xf numFmtId="7" fontId="11" fillId="4" borderId="0" xfId="0" applyNumberFormat="1" applyFont="1" applyFill="1" applyAlignment="1" applyProtection="1">
      <alignment horizontal="right" vertical="center"/>
    </xf>
    <xf numFmtId="0" fontId="11" fillId="4" borderId="0" xfId="0" applyFont="1" applyFill="1" applyAlignment="1">
      <alignment horizontal="left" vertical="center"/>
      <protection locked="0"/>
    </xf>
    <xf numFmtId="49" fontId="9" fillId="6" borderId="11" xfId="0" applyNumberFormat="1" applyFont="1" applyFill="1" applyBorder="1" applyAlignment="1">
      <alignment horizontal="left" vertical="center" wrapText="1" indent="11"/>
      <protection locked="0"/>
    </xf>
    <xf numFmtId="49" fontId="9" fillId="6" borderId="0" xfId="0" applyNumberFormat="1" applyFont="1" applyFill="1" applyAlignment="1">
      <alignment horizontal="left" vertical="center" wrapText="1" indent="11"/>
      <protection locked="0"/>
    </xf>
    <xf numFmtId="49" fontId="9" fillId="6" borderId="13" xfId="0" applyNumberFormat="1" applyFont="1" applyFill="1" applyBorder="1" applyAlignment="1">
      <alignment horizontal="left" vertical="center" wrapText="1" indent="11"/>
      <protection locked="0"/>
    </xf>
    <xf numFmtId="49" fontId="9" fillId="7" borderId="11" xfId="0" applyNumberFormat="1" applyFont="1" applyFill="1" applyBorder="1" applyAlignment="1">
      <alignment horizontal="left" vertical="center" wrapText="1" indent="11"/>
      <protection locked="0"/>
    </xf>
    <xf numFmtId="49" fontId="9" fillId="7" borderId="0" xfId="0" applyNumberFormat="1" applyFont="1" applyFill="1" applyAlignment="1">
      <alignment horizontal="left" vertical="center" wrapText="1" indent="11"/>
      <protection locked="0"/>
    </xf>
    <xf numFmtId="49" fontId="9" fillId="7" borderId="13" xfId="0" applyNumberFormat="1" applyFont="1" applyFill="1" applyBorder="1" applyAlignment="1">
      <alignment horizontal="left" vertical="center" wrapText="1" indent="11"/>
      <protection locked="0"/>
    </xf>
    <xf numFmtId="49" fontId="14" fillId="4" borderId="0" xfId="0" applyNumberFormat="1" applyFont="1" applyFill="1" applyAlignment="1">
      <alignment horizontal="left" vertical="center" wrapText="1"/>
      <protection locked="0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3" fillId="2" borderId="4" xfId="0" applyFont="1" applyFill="1" applyBorder="1" applyAlignment="1">
      <alignment horizontal="center" vertical="center" wrapText="1"/>
      <protection locked="0"/>
    </xf>
    <xf numFmtId="0" fontId="3" fillId="2" borderId="0" xfId="0" applyFont="1" applyFill="1" applyAlignment="1">
      <alignment horizontal="center" vertical="center" wrapText="1"/>
      <protection locked="0"/>
    </xf>
    <xf numFmtId="0" fontId="3" fillId="2" borderId="5" xfId="0" applyFont="1" applyFill="1" applyBorder="1" applyAlignment="1">
      <alignment horizontal="center" vertical="center" wrapText="1"/>
      <protection locked="0"/>
    </xf>
    <xf numFmtId="0" fontId="4" fillId="2" borderId="6" xfId="0" applyFont="1" applyFill="1" applyBorder="1" applyAlignment="1">
      <alignment horizontal="left" vertical="center"/>
      <protection locked="0"/>
    </xf>
    <xf numFmtId="0" fontId="4" fillId="2" borderId="7" xfId="0" applyFont="1" applyFill="1" applyBorder="1" applyAlignment="1">
      <alignment horizontal="left" vertical="center"/>
      <protection locked="0"/>
    </xf>
    <xf numFmtId="0" fontId="4" fillId="2" borderId="8" xfId="0" applyFont="1" applyFill="1" applyBorder="1" applyAlignment="1">
      <alignment horizontal="left" vertical="center"/>
      <protection locked="0"/>
    </xf>
    <xf numFmtId="0" fontId="7" fillId="2" borderId="0" xfId="0" applyFont="1" applyFill="1" applyAlignment="1">
      <alignment horizontal="center" vertical="center"/>
      <protection locked="0"/>
    </xf>
    <xf numFmtId="0" fontId="0" fillId="0" borderId="0" xfId="0">
      <alignment vertical="top"/>
      <protection locked="0"/>
    </xf>
    <xf numFmtId="0" fontId="6" fillId="3" borderId="0" xfId="0" applyFont="1" applyFill="1" applyAlignment="1">
      <alignment vertical="center"/>
      <protection locked="0"/>
    </xf>
    <xf numFmtId="0" fontId="8" fillId="3" borderId="0" xfId="0" applyFont="1" applyFill="1">
      <alignment vertical="top"/>
      <protection locked="0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93"/>
  <sheetViews>
    <sheetView showZeros="0" tabSelected="1" zoomScale="130" zoomScaleNormal="130" workbookViewId="0">
      <pane ySplit="6" topLeftCell="A7" activePane="bottomLeft" state="frozen"/>
      <selection pane="bottomLeft" activeCell="C399" sqref="C399"/>
    </sheetView>
  </sheetViews>
  <sheetFormatPr baseColWidth="10" defaultColWidth="10" defaultRowHeight="15" customHeight="1" x14ac:dyDescent="0.15"/>
  <cols>
    <col min="1" max="1" width="11.1640625" customWidth="1"/>
    <col min="2" max="2" width="0" hidden="1" customWidth="1"/>
    <col min="3" max="3" width="43.6640625" customWidth="1"/>
    <col min="4" max="4" width="9.1640625" customWidth="1"/>
    <col min="6" max="7" width="10.33203125" hidden="1" customWidth="1"/>
    <col min="8" max="8" width="10.83203125" hidden="1" customWidth="1"/>
    <col min="9" max="9" width="14.5" customWidth="1"/>
    <col min="10" max="12" width="0" hidden="1" customWidth="1"/>
    <col min="13" max="13" width="11.1640625" customWidth="1"/>
    <col min="14" max="14" width="0" hidden="1" customWidth="1"/>
  </cols>
  <sheetData>
    <row r="1" spans="1:14" ht="22.5" customHeight="1" x14ac:dyDescent="0.15">
      <c r="A1" s="45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7"/>
      <c r="N1" s="1"/>
    </row>
    <row r="2" spans="1:14" ht="46.5" customHeight="1" x14ac:dyDescent="0.15">
      <c r="A2" s="48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50"/>
      <c r="N2" s="2"/>
    </row>
    <row r="3" spans="1:14" ht="22.5" customHeight="1" x14ac:dyDescent="0.15">
      <c r="A3" s="51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3"/>
      <c r="N3" s="3"/>
    </row>
    <row r="4" spans="1:14" ht="15" customHeight="1" x14ac:dyDescent="0.15">
      <c r="A4" s="4"/>
      <c r="B4" s="4"/>
      <c r="C4" s="4"/>
      <c r="N4" s="4"/>
    </row>
    <row r="5" spans="1:14" ht="15" customHeight="1" x14ac:dyDescent="0.15">
      <c r="A5" s="5"/>
      <c r="B5" s="5"/>
      <c r="C5" s="5"/>
      <c r="D5" s="54"/>
      <c r="E5" s="55"/>
      <c r="F5" s="56"/>
      <c r="G5" s="57"/>
      <c r="H5" s="56"/>
      <c r="I5" s="56"/>
      <c r="J5" s="55"/>
      <c r="K5" s="55"/>
      <c r="L5" s="55"/>
      <c r="M5" s="56"/>
      <c r="N5" s="5"/>
    </row>
    <row r="6" spans="1:14" ht="15" customHeight="1" x14ac:dyDescent="0.15">
      <c r="A6" s="6" t="s">
        <v>3</v>
      </c>
      <c r="B6" s="7" t="s">
        <v>4</v>
      </c>
      <c r="C6" s="8" t="s">
        <v>5</v>
      </c>
      <c r="D6" s="8" t="s">
        <v>6</v>
      </c>
      <c r="E6" s="9" t="s">
        <v>7</v>
      </c>
      <c r="F6" s="8" t="s">
        <v>7</v>
      </c>
      <c r="G6" s="8" t="s">
        <v>8</v>
      </c>
      <c r="H6" s="8" t="s">
        <v>9</v>
      </c>
      <c r="I6" s="8" t="s">
        <v>10</v>
      </c>
      <c r="M6" s="8" t="s">
        <v>11</v>
      </c>
      <c r="N6" s="7" t="s">
        <v>12</v>
      </c>
    </row>
    <row r="7" spans="1:14" ht="25.5" customHeight="1" x14ac:dyDescent="0.15">
      <c r="A7" s="10" t="s">
        <v>13</v>
      </c>
      <c r="B7" s="11"/>
      <c r="C7" s="12" t="s">
        <v>14</v>
      </c>
      <c r="D7" s="13"/>
      <c r="E7" s="14"/>
      <c r="F7" s="14"/>
      <c r="G7" s="15"/>
      <c r="H7" s="15"/>
      <c r="I7" s="15"/>
      <c r="J7" s="15"/>
      <c r="K7" s="15"/>
      <c r="L7" s="15"/>
      <c r="M7" s="15"/>
      <c r="N7" s="11"/>
    </row>
    <row r="8" spans="1:14" ht="21" customHeight="1" x14ac:dyDescent="0.15">
      <c r="A8" s="16" t="s">
        <v>15</v>
      </c>
      <c r="B8" s="17"/>
      <c r="C8" s="18" t="s">
        <v>16</v>
      </c>
      <c r="D8" s="19" t="s">
        <v>17</v>
      </c>
      <c r="E8" s="20">
        <v>1</v>
      </c>
      <c r="F8" s="20"/>
      <c r="G8" s="21"/>
      <c r="H8" s="21">
        <v>1</v>
      </c>
      <c r="I8" s="22"/>
      <c r="J8" s="23"/>
      <c r="K8" s="22"/>
      <c r="L8" s="22"/>
      <c r="M8" s="22">
        <f>IF(ISNUMBER($K8),IF(ISNUMBER($G8),ROUND($K8*$G8,2),ROUND($K8*$F8,2)),IF(ISNUMBER($G8),ROUND($I8*$G8,2),ROUND($I8*$F8,2)))</f>
        <v>0</v>
      </c>
      <c r="N8" s="11"/>
    </row>
    <row r="9" spans="1:14" ht="33.75" customHeight="1" x14ac:dyDescent="0.15">
      <c r="A9" s="16" t="s">
        <v>18</v>
      </c>
      <c r="B9" s="17"/>
      <c r="C9" s="18" t="s">
        <v>19</v>
      </c>
      <c r="D9" s="13"/>
      <c r="E9" s="14"/>
      <c r="F9" s="14"/>
      <c r="G9" s="15"/>
      <c r="H9" s="15"/>
      <c r="I9" s="15"/>
      <c r="J9" s="15"/>
      <c r="K9" s="15"/>
      <c r="L9" s="15"/>
      <c r="M9" s="15"/>
      <c r="N9" s="11"/>
    </row>
    <row r="10" spans="1:14" ht="15" customHeight="1" x14ac:dyDescent="0.15">
      <c r="A10" s="24" t="s">
        <v>20</v>
      </c>
      <c r="B10" s="25"/>
      <c r="C10" s="26" t="s">
        <v>21</v>
      </c>
      <c r="D10" s="13"/>
      <c r="E10" s="14"/>
      <c r="F10" s="14"/>
      <c r="G10" s="15"/>
      <c r="H10" s="15"/>
      <c r="I10" s="15"/>
      <c r="J10" s="15"/>
      <c r="K10" s="15"/>
      <c r="L10" s="15"/>
      <c r="M10" s="15"/>
      <c r="N10" s="11"/>
    </row>
    <row r="11" spans="1:14" ht="15" customHeight="1" x14ac:dyDescent="0.15">
      <c r="A11" s="27" t="s">
        <v>22</v>
      </c>
      <c r="B11" s="28"/>
      <c r="C11" s="29" t="s">
        <v>23</v>
      </c>
      <c r="D11" s="13"/>
      <c r="E11" s="14"/>
      <c r="F11" s="14"/>
      <c r="G11" s="15"/>
      <c r="H11" s="15"/>
      <c r="I11" s="15"/>
      <c r="J11" s="15"/>
      <c r="K11" s="15"/>
      <c r="L11" s="15"/>
      <c r="M11" s="15"/>
      <c r="N11" s="11"/>
    </row>
    <row r="12" spans="1:14" ht="15" customHeight="1" x14ac:dyDescent="0.15">
      <c r="A12" s="27" t="s">
        <v>24</v>
      </c>
      <c r="B12" s="28"/>
      <c r="C12" s="29" t="s">
        <v>25</v>
      </c>
      <c r="D12" s="19" t="s">
        <v>17</v>
      </c>
      <c r="E12" s="20">
        <v>1</v>
      </c>
      <c r="F12" s="20"/>
      <c r="G12" s="21"/>
      <c r="H12" s="21">
        <v>1</v>
      </c>
      <c r="I12" s="22"/>
      <c r="J12" s="23"/>
      <c r="K12" s="22"/>
      <c r="L12" s="22"/>
      <c r="M12" s="22">
        <f>IF(ISNUMBER($K12),IF(ISNUMBER($G12),ROUND($K12*$G12,2),ROUND($K12*$F12,2)),IF(ISNUMBER($G12),ROUND($I12*$G12,2),ROUND($I12*$F12,2)))</f>
        <v>0</v>
      </c>
      <c r="N12" s="11"/>
    </row>
    <row r="13" spans="1:14" ht="15" customHeight="1" x14ac:dyDescent="0.15">
      <c r="A13" s="27" t="s">
        <v>26</v>
      </c>
      <c r="B13" s="28"/>
      <c r="C13" s="29" t="s">
        <v>27</v>
      </c>
      <c r="D13" s="13"/>
      <c r="E13" s="14"/>
      <c r="F13" s="14"/>
      <c r="G13" s="15"/>
      <c r="H13" s="15"/>
      <c r="I13" s="15"/>
      <c r="J13" s="15"/>
      <c r="K13" s="15"/>
      <c r="L13" s="15"/>
      <c r="M13" s="15"/>
      <c r="N13" s="11"/>
    </row>
    <row r="14" spans="1:14" ht="23.25" customHeight="1" x14ac:dyDescent="0.15">
      <c r="A14" s="27"/>
      <c r="B14" s="28"/>
      <c r="C14" s="29" t="s">
        <v>28</v>
      </c>
      <c r="D14" s="19" t="s">
        <v>17</v>
      </c>
      <c r="E14" s="20">
        <v>1</v>
      </c>
      <c r="F14" s="20"/>
      <c r="G14" s="21"/>
      <c r="H14" s="21">
        <v>1</v>
      </c>
      <c r="I14" s="22"/>
      <c r="J14" s="23"/>
      <c r="K14" s="22"/>
      <c r="L14" s="22"/>
      <c r="M14" s="22">
        <f>IF(ISNUMBER($K14),IF(ISNUMBER($G14),ROUND($K14*$G14,2),ROUND($K14*$F14,2)),IF(ISNUMBER($G14),ROUND($I14*$G14,2),ROUND($I14*$F14,2)))</f>
        <v>0</v>
      </c>
      <c r="N14" s="11"/>
    </row>
    <row r="15" spans="1:14" ht="15" customHeight="1" x14ac:dyDescent="0.15">
      <c r="A15" s="27" t="s">
        <v>29</v>
      </c>
      <c r="B15" s="28"/>
      <c r="C15" s="29" t="s">
        <v>30</v>
      </c>
      <c r="D15" s="13"/>
      <c r="E15" s="14"/>
      <c r="F15" s="14"/>
      <c r="G15" s="15"/>
      <c r="H15" s="15"/>
      <c r="I15" s="15"/>
      <c r="J15" s="15"/>
      <c r="K15" s="15"/>
      <c r="L15" s="15"/>
      <c r="M15" s="15"/>
      <c r="N15" s="11"/>
    </row>
    <row r="16" spans="1:14" ht="15" customHeight="1" x14ac:dyDescent="0.15">
      <c r="A16" s="27" t="s">
        <v>31</v>
      </c>
      <c r="B16" s="28"/>
      <c r="C16" s="29" t="s">
        <v>32</v>
      </c>
      <c r="D16" s="19" t="s">
        <v>17</v>
      </c>
      <c r="E16" s="20">
        <v>1</v>
      </c>
      <c r="F16" s="20"/>
      <c r="G16" s="21"/>
      <c r="H16" s="21">
        <v>1</v>
      </c>
      <c r="I16" s="22"/>
      <c r="J16" s="23"/>
      <c r="K16" s="22"/>
      <c r="L16" s="22"/>
      <c r="M16" s="22">
        <f>IF(ISNUMBER($K16),IF(ISNUMBER($G16),ROUND($K16*$G16,2),ROUND($K16*$F16,2)),IF(ISNUMBER($G16),ROUND($I16*$G16,2),ROUND($I16*$F16,2)))</f>
        <v>0</v>
      </c>
      <c r="N16" s="11"/>
    </row>
    <row r="17" spans="1:14" ht="15" customHeight="1" x14ac:dyDescent="0.15">
      <c r="A17" s="38" t="s">
        <v>33</v>
      </c>
      <c r="B17" s="39"/>
      <c r="C17" s="39"/>
      <c r="D17" s="39"/>
      <c r="E17" s="39"/>
      <c r="F17" s="39"/>
      <c r="G17" s="39"/>
      <c r="H17" s="39"/>
      <c r="I17" s="40"/>
      <c r="M17" s="30">
        <f>M$12+M$14+M$16</f>
        <v>0</v>
      </c>
      <c r="N17" s="31"/>
    </row>
    <row r="18" spans="1:14" ht="15" customHeight="1" x14ac:dyDescent="0.15">
      <c r="A18" s="24" t="s">
        <v>34</v>
      </c>
      <c r="B18" s="25"/>
      <c r="C18" s="26" t="s">
        <v>35</v>
      </c>
      <c r="D18" s="13"/>
      <c r="E18" s="14"/>
      <c r="F18" s="14"/>
      <c r="G18" s="15"/>
      <c r="H18" s="15"/>
      <c r="I18" s="15"/>
      <c r="J18" s="15"/>
      <c r="K18" s="15"/>
      <c r="L18" s="15"/>
      <c r="M18" s="15"/>
      <c r="N18" s="11"/>
    </row>
    <row r="19" spans="1:14" ht="15" customHeight="1" x14ac:dyDescent="0.15">
      <c r="A19" s="27" t="s">
        <v>36</v>
      </c>
      <c r="B19" s="28"/>
      <c r="C19" s="29" t="s">
        <v>37</v>
      </c>
      <c r="D19" s="19" t="s">
        <v>17</v>
      </c>
      <c r="E19" s="20">
        <v>1</v>
      </c>
      <c r="F19" s="20"/>
      <c r="G19" s="21"/>
      <c r="H19" s="21">
        <v>1</v>
      </c>
      <c r="I19" s="22"/>
      <c r="J19" s="23"/>
      <c r="K19" s="22"/>
      <c r="L19" s="22"/>
      <c r="M19" s="22">
        <f>IF(ISNUMBER($K19),IF(ISNUMBER($G19),ROUND($K19*$G19,2),ROUND($K19*$F19,2)),IF(ISNUMBER($G19),ROUND($I19*$G19,2),ROUND($I19*$F19,2)))</f>
        <v>0</v>
      </c>
      <c r="N19" s="11"/>
    </row>
    <row r="20" spans="1:14" ht="15" customHeight="1" x14ac:dyDescent="0.15">
      <c r="A20" s="27" t="s">
        <v>38</v>
      </c>
      <c r="B20" s="28"/>
      <c r="C20" s="29" t="s">
        <v>39</v>
      </c>
      <c r="D20" s="13"/>
      <c r="E20" s="14"/>
      <c r="F20" s="14"/>
      <c r="G20" s="15"/>
      <c r="H20" s="15"/>
      <c r="I20" s="15"/>
      <c r="J20" s="15"/>
      <c r="K20" s="15"/>
      <c r="L20" s="15"/>
      <c r="M20" s="15"/>
      <c r="N20" s="11"/>
    </row>
    <row r="21" spans="1:14" ht="15" customHeight="1" x14ac:dyDescent="0.15">
      <c r="A21" s="27"/>
      <c r="B21" s="28"/>
      <c r="C21" s="29" t="s">
        <v>40</v>
      </c>
      <c r="D21" s="19" t="s">
        <v>41</v>
      </c>
      <c r="E21" s="20">
        <v>25</v>
      </c>
      <c r="F21" s="20"/>
      <c r="G21" s="21"/>
      <c r="H21" s="21">
        <v>1</v>
      </c>
      <c r="I21" s="22"/>
      <c r="J21" s="23"/>
      <c r="K21" s="22"/>
      <c r="L21" s="22"/>
      <c r="M21" s="22">
        <f>IF(ISNUMBER($K21),IF(ISNUMBER($G21),ROUND($K21*$G21,2),ROUND($K21*$F21,2)),IF(ISNUMBER($G21),ROUND($I21*$G21,2),ROUND($I21*$F21,2)))</f>
        <v>0</v>
      </c>
      <c r="N21" s="11"/>
    </row>
    <row r="22" spans="1:14" ht="15" customHeight="1" x14ac:dyDescent="0.15">
      <c r="A22" s="27" t="s">
        <v>42</v>
      </c>
      <c r="B22" s="28"/>
      <c r="C22" s="29" t="s">
        <v>43</v>
      </c>
      <c r="D22" s="13"/>
      <c r="E22" s="14"/>
      <c r="F22" s="14"/>
      <c r="G22" s="15"/>
      <c r="H22" s="15"/>
      <c r="I22" s="15"/>
      <c r="J22" s="15"/>
      <c r="K22" s="15"/>
      <c r="L22" s="15"/>
      <c r="M22" s="15"/>
      <c r="N22" s="11"/>
    </row>
    <row r="23" spans="1:14" ht="15" customHeight="1" x14ac:dyDescent="0.15">
      <c r="A23" s="27"/>
      <c r="B23" s="28"/>
      <c r="C23" s="29" t="s">
        <v>44</v>
      </c>
      <c r="D23" s="19" t="s">
        <v>17</v>
      </c>
      <c r="E23" s="20">
        <v>1</v>
      </c>
      <c r="F23" s="20"/>
      <c r="G23" s="21"/>
      <c r="H23" s="21">
        <v>1</v>
      </c>
      <c r="I23" s="22"/>
      <c r="J23" s="23"/>
      <c r="K23" s="22"/>
      <c r="L23" s="22"/>
      <c r="M23" s="22">
        <f t="shared" ref="M23:M24" si="0">IF(ISNUMBER($K23),IF(ISNUMBER($G23),ROUND($K23*$G23,2),ROUND($K23*$F23,2)),IF(ISNUMBER($G23),ROUND($I23*$G23,2),ROUND($I23*$F23,2)))</f>
        <v>0</v>
      </c>
      <c r="N23" s="11"/>
    </row>
    <row r="24" spans="1:14" ht="15" customHeight="1" x14ac:dyDescent="0.15">
      <c r="A24" s="27" t="s">
        <v>45</v>
      </c>
      <c r="B24" s="28"/>
      <c r="C24" s="29" t="s">
        <v>46</v>
      </c>
      <c r="D24" s="19" t="s">
        <v>47</v>
      </c>
      <c r="E24" s="20">
        <v>0</v>
      </c>
      <c r="F24" s="20"/>
      <c r="G24" s="21"/>
      <c r="H24" s="21">
        <v>1</v>
      </c>
      <c r="I24" s="22"/>
      <c r="J24" s="23"/>
      <c r="K24" s="22"/>
      <c r="L24" s="22"/>
      <c r="M24" s="22">
        <f t="shared" si="0"/>
        <v>0</v>
      </c>
      <c r="N24" s="11"/>
    </row>
    <row r="25" spans="1:14" ht="15" customHeight="1" x14ac:dyDescent="0.15">
      <c r="A25" s="38" t="s">
        <v>48</v>
      </c>
      <c r="B25" s="39"/>
      <c r="C25" s="39"/>
      <c r="D25" s="39"/>
      <c r="E25" s="39"/>
      <c r="F25" s="39"/>
      <c r="G25" s="39"/>
      <c r="H25" s="39"/>
      <c r="I25" s="40"/>
      <c r="M25" s="30">
        <f>M$19+M$21+SUM(M$23:M$24)</f>
        <v>0</v>
      </c>
      <c r="N25" s="31"/>
    </row>
    <row r="26" spans="1:14" ht="15" customHeight="1" x14ac:dyDescent="0.15">
      <c r="A26" s="24" t="s">
        <v>49</v>
      </c>
      <c r="B26" s="25"/>
      <c r="C26" s="26" t="s">
        <v>50</v>
      </c>
      <c r="D26" s="13"/>
      <c r="E26" s="14"/>
      <c r="F26" s="14"/>
      <c r="G26" s="15"/>
      <c r="H26" s="15"/>
      <c r="I26" s="15"/>
      <c r="J26" s="15"/>
      <c r="K26" s="15"/>
      <c r="L26" s="15"/>
      <c r="M26" s="15"/>
      <c r="N26" s="11"/>
    </row>
    <row r="27" spans="1:14" ht="15" customHeight="1" x14ac:dyDescent="0.15">
      <c r="A27" s="27" t="s">
        <v>51</v>
      </c>
      <c r="B27" s="28"/>
      <c r="C27" s="29" t="s">
        <v>52</v>
      </c>
      <c r="D27" s="19" t="s">
        <v>17</v>
      </c>
      <c r="E27" s="20">
        <v>1</v>
      </c>
      <c r="F27" s="20"/>
      <c r="G27" s="21"/>
      <c r="H27" s="21">
        <v>1</v>
      </c>
      <c r="I27" s="22"/>
      <c r="J27" s="23"/>
      <c r="K27" s="22"/>
      <c r="L27" s="22"/>
      <c r="M27" s="22">
        <f>IF(ISNUMBER($K27),IF(ISNUMBER($G27),ROUND($K27*$G27,2),ROUND($K27*$F27,2)),IF(ISNUMBER($G27),ROUND($I27*$G27,2),ROUND($I27*$F27,2)))</f>
        <v>0</v>
      </c>
      <c r="N27" s="11"/>
    </row>
    <row r="28" spans="1:14" ht="15" customHeight="1" x14ac:dyDescent="0.15">
      <c r="A28" s="27" t="s">
        <v>53</v>
      </c>
      <c r="B28" s="28"/>
      <c r="C28" s="29" t="s">
        <v>54</v>
      </c>
      <c r="D28" s="13"/>
      <c r="E28" s="14"/>
      <c r="F28" s="14"/>
      <c r="G28" s="15"/>
      <c r="H28" s="15"/>
      <c r="I28" s="15"/>
      <c r="J28" s="15"/>
      <c r="K28" s="15"/>
      <c r="L28" s="15"/>
      <c r="M28" s="15"/>
      <c r="N28" s="11"/>
    </row>
    <row r="29" spans="1:14" ht="15" customHeight="1" x14ac:dyDescent="0.15">
      <c r="A29" s="27"/>
      <c r="B29" s="28"/>
      <c r="C29" s="29" t="s">
        <v>55</v>
      </c>
      <c r="D29" s="19" t="s">
        <v>17</v>
      </c>
      <c r="E29" s="20">
        <v>1</v>
      </c>
      <c r="F29" s="20"/>
      <c r="G29" s="21"/>
      <c r="H29" s="21">
        <v>1</v>
      </c>
      <c r="I29" s="22"/>
      <c r="J29" s="23"/>
      <c r="K29" s="22"/>
      <c r="L29" s="22"/>
      <c r="M29" s="22">
        <f>IF(ISNUMBER($K29),IF(ISNUMBER($G29),ROUND($K29*$G29,2),ROUND($K29*$F29,2)),IF(ISNUMBER($G29),ROUND($I29*$G29,2),ROUND($I29*$F29,2)))</f>
        <v>0</v>
      </c>
      <c r="N29" s="11"/>
    </row>
    <row r="30" spans="1:14" ht="15" customHeight="1" x14ac:dyDescent="0.15">
      <c r="A30" s="27"/>
      <c r="B30" s="28"/>
      <c r="C30" s="29" t="s">
        <v>56</v>
      </c>
      <c r="D30" s="13"/>
      <c r="E30" s="14"/>
      <c r="F30" s="14"/>
      <c r="G30" s="15"/>
      <c r="H30" s="15"/>
      <c r="I30" s="15"/>
      <c r="J30" s="15"/>
      <c r="K30" s="15"/>
      <c r="L30" s="15"/>
      <c r="M30" s="15"/>
      <c r="N30" s="11"/>
    </row>
    <row r="31" spans="1:14" ht="15" customHeight="1" x14ac:dyDescent="0.15">
      <c r="A31" s="27"/>
      <c r="B31" s="28"/>
      <c r="C31" s="29" t="s">
        <v>57</v>
      </c>
      <c r="D31" s="19" t="s">
        <v>17</v>
      </c>
      <c r="E31" s="20">
        <v>1</v>
      </c>
      <c r="F31" s="20"/>
      <c r="G31" s="21"/>
      <c r="H31" s="21">
        <v>1</v>
      </c>
      <c r="I31" s="22"/>
      <c r="J31" s="23"/>
      <c r="K31" s="22"/>
      <c r="L31" s="22"/>
      <c r="M31" s="22">
        <f>IF(ISNUMBER($K31),IF(ISNUMBER($G31),ROUND($K31*$G31,2),ROUND($K31*$F31,2)),IF(ISNUMBER($G31),ROUND($I31*$G31,2),ROUND($I31*$F31,2)))</f>
        <v>0</v>
      </c>
      <c r="N31" s="11"/>
    </row>
    <row r="32" spans="1:14" ht="15" customHeight="1" x14ac:dyDescent="0.15">
      <c r="A32" s="27"/>
      <c r="B32" s="28"/>
      <c r="C32" s="29" t="s">
        <v>56</v>
      </c>
      <c r="D32" s="13"/>
      <c r="E32" s="14"/>
      <c r="F32" s="14"/>
      <c r="G32" s="15"/>
      <c r="H32" s="15"/>
      <c r="I32" s="15"/>
      <c r="J32" s="15"/>
      <c r="K32" s="15"/>
      <c r="L32" s="15"/>
      <c r="M32" s="15"/>
      <c r="N32" s="11"/>
    </row>
    <row r="33" spans="1:14" ht="23.25" customHeight="1" x14ac:dyDescent="0.15">
      <c r="A33" s="27"/>
      <c r="B33" s="28"/>
      <c r="C33" s="29" t="s">
        <v>58</v>
      </c>
      <c r="D33" s="19" t="s">
        <v>17</v>
      </c>
      <c r="E33" s="20">
        <v>1</v>
      </c>
      <c r="F33" s="20"/>
      <c r="G33" s="21"/>
      <c r="H33" s="21">
        <v>1</v>
      </c>
      <c r="I33" s="22"/>
      <c r="J33" s="23"/>
      <c r="K33" s="22"/>
      <c r="L33" s="22"/>
      <c r="M33" s="22">
        <f>IF(ISNUMBER($K33),IF(ISNUMBER($G33),ROUND($K33*$G33,2),ROUND($K33*$F33,2)),IF(ISNUMBER($G33),ROUND($I33*$G33,2),ROUND($I33*$F33,2)))</f>
        <v>0</v>
      </c>
      <c r="N33" s="11"/>
    </row>
    <row r="34" spans="1:14" ht="15" customHeight="1" x14ac:dyDescent="0.15">
      <c r="A34" s="27" t="s">
        <v>59</v>
      </c>
      <c r="B34" s="28"/>
      <c r="C34" s="29" t="s">
        <v>60</v>
      </c>
      <c r="D34" s="13"/>
      <c r="E34" s="14"/>
      <c r="F34" s="14"/>
      <c r="G34" s="15"/>
      <c r="H34" s="15"/>
      <c r="I34" s="15"/>
      <c r="J34" s="15"/>
      <c r="K34" s="15"/>
      <c r="L34" s="15"/>
      <c r="M34" s="15"/>
      <c r="N34" s="11"/>
    </row>
    <row r="35" spans="1:14" ht="15" customHeight="1" x14ac:dyDescent="0.15">
      <c r="A35" s="27"/>
      <c r="B35" s="28"/>
      <c r="C35" s="29" t="s">
        <v>56</v>
      </c>
      <c r="D35" s="19" t="s">
        <v>17</v>
      </c>
      <c r="E35" s="20">
        <v>1</v>
      </c>
      <c r="F35" s="20"/>
      <c r="G35" s="21"/>
      <c r="H35" s="21">
        <v>1</v>
      </c>
      <c r="I35" s="22"/>
      <c r="J35" s="23"/>
      <c r="K35" s="22"/>
      <c r="L35" s="22"/>
      <c r="M35" s="22">
        <f t="shared" ref="M35:M36" si="1">IF(ISNUMBER($K35),IF(ISNUMBER($G35),ROUND($K35*$G35,2),ROUND($K35*$F35,2)),IF(ISNUMBER($G35),ROUND($I35*$G35,2),ROUND($I35*$F35,2)))</f>
        <v>0</v>
      </c>
      <c r="N35" s="11"/>
    </row>
    <row r="36" spans="1:14" ht="15" customHeight="1" x14ac:dyDescent="0.15">
      <c r="A36" s="27" t="s">
        <v>61</v>
      </c>
      <c r="B36" s="28"/>
      <c r="C36" s="29" t="s">
        <v>62</v>
      </c>
      <c r="D36" s="19" t="s">
        <v>47</v>
      </c>
      <c r="E36" s="20">
        <v>0</v>
      </c>
      <c r="F36" s="20"/>
      <c r="G36" s="21"/>
      <c r="H36" s="21">
        <v>1</v>
      </c>
      <c r="I36" s="22"/>
      <c r="J36" s="23"/>
      <c r="K36" s="22"/>
      <c r="L36" s="22"/>
      <c r="M36" s="22">
        <f t="shared" si="1"/>
        <v>0</v>
      </c>
      <c r="N36" s="11"/>
    </row>
    <row r="37" spans="1:14" ht="15" customHeight="1" x14ac:dyDescent="0.15">
      <c r="A37" s="27" t="s">
        <v>63</v>
      </c>
      <c r="B37" s="28"/>
      <c r="C37" s="29" t="s">
        <v>64</v>
      </c>
      <c r="D37" s="13"/>
      <c r="E37" s="14"/>
      <c r="F37" s="14"/>
      <c r="G37" s="15"/>
      <c r="H37" s="15"/>
      <c r="I37" s="15"/>
      <c r="J37" s="15"/>
      <c r="K37" s="15"/>
      <c r="L37" s="15"/>
      <c r="M37" s="15"/>
      <c r="N37" s="11"/>
    </row>
    <row r="38" spans="1:14" ht="15" customHeight="1" x14ac:dyDescent="0.15">
      <c r="A38" s="27"/>
      <c r="B38" s="28"/>
      <c r="C38" s="29" t="s">
        <v>65</v>
      </c>
      <c r="D38" s="13"/>
      <c r="E38" s="14"/>
      <c r="F38" s="14"/>
      <c r="G38" s="15"/>
      <c r="H38" s="15"/>
      <c r="I38" s="15"/>
      <c r="J38" s="15"/>
      <c r="K38" s="15"/>
      <c r="L38" s="15"/>
      <c r="M38" s="15"/>
      <c r="N38" s="11"/>
    </row>
    <row r="39" spans="1:14" ht="15" customHeight="1" x14ac:dyDescent="0.15">
      <c r="A39" s="27"/>
      <c r="B39" s="28"/>
      <c r="C39" s="29" t="s">
        <v>66</v>
      </c>
      <c r="D39" s="13"/>
      <c r="E39" s="14"/>
      <c r="F39" s="14"/>
      <c r="G39" s="15"/>
      <c r="H39" s="15"/>
      <c r="I39" s="15"/>
      <c r="J39" s="15"/>
      <c r="K39" s="15"/>
      <c r="L39" s="15"/>
      <c r="M39" s="15"/>
      <c r="N39" s="11"/>
    </row>
    <row r="40" spans="1:14" ht="15" customHeight="1" x14ac:dyDescent="0.15">
      <c r="A40" s="27"/>
      <c r="B40" s="28"/>
      <c r="C40" s="29" t="s">
        <v>67</v>
      </c>
      <c r="D40" s="19" t="s">
        <v>68</v>
      </c>
      <c r="E40" s="20">
        <v>1</v>
      </c>
      <c r="F40" s="20"/>
      <c r="G40" s="21"/>
      <c r="H40" s="21">
        <v>1</v>
      </c>
      <c r="I40" s="22"/>
      <c r="J40" s="23"/>
      <c r="K40" s="22"/>
      <c r="L40" s="22"/>
      <c r="M40" s="22">
        <f t="shared" ref="M40:M41" si="2">IF(ISNUMBER($K40),IF(ISNUMBER($G40),ROUND($K40*$G40,2),ROUND($K40*$F40,2)),IF(ISNUMBER($G40),ROUND($I40*$G40,2),ROUND($I40*$F40,2)))</f>
        <v>0</v>
      </c>
      <c r="N40" s="11"/>
    </row>
    <row r="41" spans="1:14" ht="15" customHeight="1" x14ac:dyDescent="0.15">
      <c r="A41" s="27"/>
      <c r="B41" s="28"/>
      <c r="C41" s="29" t="s">
        <v>69</v>
      </c>
      <c r="D41" s="19" t="s">
        <v>68</v>
      </c>
      <c r="E41" s="20">
        <v>7</v>
      </c>
      <c r="F41" s="20"/>
      <c r="G41" s="21"/>
      <c r="H41" s="21">
        <v>1</v>
      </c>
      <c r="I41" s="22"/>
      <c r="J41" s="23"/>
      <c r="K41" s="22"/>
      <c r="L41" s="22"/>
      <c r="M41" s="22">
        <f t="shared" si="2"/>
        <v>0</v>
      </c>
      <c r="N41" s="11"/>
    </row>
    <row r="42" spans="1:14" ht="15" customHeight="1" x14ac:dyDescent="0.15">
      <c r="A42" s="27" t="s">
        <v>70</v>
      </c>
      <c r="B42" s="28"/>
      <c r="C42" s="29" t="s">
        <v>71</v>
      </c>
      <c r="D42" s="13"/>
      <c r="E42" s="14"/>
      <c r="F42" s="14"/>
      <c r="G42" s="15"/>
      <c r="H42" s="15"/>
      <c r="I42" s="15"/>
      <c r="J42" s="15"/>
      <c r="K42" s="15"/>
      <c r="L42" s="15"/>
      <c r="M42" s="15"/>
      <c r="N42" s="11"/>
    </row>
    <row r="43" spans="1:14" ht="15" customHeight="1" x14ac:dyDescent="0.15">
      <c r="A43" s="27" t="s">
        <v>72</v>
      </c>
      <c r="B43" s="28"/>
      <c r="C43" s="29" t="s">
        <v>73</v>
      </c>
      <c r="D43" s="19"/>
      <c r="E43" s="32">
        <v>0</v>
      </c>
      <c r="F43" s="32"/>
      <c r="G43" s="33"/>
      <c r="H43" s="21">
        <v>1</v>
      </c>
      <c r="I43" s="22"/>
      <c r="J43" s="23"/>
      <c r="K43" s="22"/>
      <c r="L43" s="22"/>
      <c r="M43" s="22">
        <f t="shared" ref="M43:M52" si="3">IF(ISNUMBER($K43),IF(ISNUMBER($G43),ROUND($K43*$G43,2),ROUND($K43*$F43,2)),IF(ISNUMBER($G43),ROUND($I43*$G43,2),ROUND($I43*$F43,2)))</f>
        <v>0</v>
      </c>
      <c r="N43" s="11"/>
    </row>
    <row r="44" spans="1:14" ht="15" customHeight="1" x14ac:dyDescent="0.15">
      <c r="A44" s="27"/>
      <c r="B44" s="28"/>
      <c r="C44" s="29" t="s">
        <v>56</v>
      </c>
      <c r="D44" s="19" t="s">
        <v>68</v>
      </c>
      <c r="E44" s="20">
        <v>4</v>
      </c>
      <c r="F44" s="20"/>
      <c r="G44" s="21"/>
      <c r="H44" s="21">
        <v>1</v>
      </c>
      <c r="I44" s="22"/>
      <c r="J44" s="23"/>
      <c r="K44" s="22"/>
      <c r="L44" s="22"/>
      <c r="M44" s="22">
        <f t="shared" si="3"/>
        <v>0</v>
      </c>
      <c r="N44" s="11"/>
    </row>
    <row r="45" spans="1:14" ht="15" customHeight="1" x14ac:dyDescent="0.15">
      <c r="A45" s="27" t="s">
        <v>74</v>
      </c>
      <c r="B45" s="28"/>
      <c r="C45" s="29" t="s">
        <v>75</v>
      </c>
      <c r="D45" s="19"/>
      <c r="E45" s="32">
        <v>0</v>
      </c>
      <c r="F45" s="32"/>
      <c r="G45" s="33"/>
      <c r="H45" s="21">
        <v>1</v>
      </c>
      <c r="I45" s="22"/>
      <c r="J45" s="23"/>
      <c r="K45" s="22"/>
      <c r="L45" s="22"/>
      <c r="M45" s="22">
        <f t="shared" si="3"/>
        <v>0</v>
      </c>
      <c r="N45" s="11"/>
    </row>
    <row r="46" spans="1:14" ht="15" customHeight="1" x14ac:dyDescent="0.15">
      <c r="A46" s="27"/>
      <c r="B46" s="28"/>
      <c r="C46" s="29" t="s">
        <v>56</v>
      </c>
      <c r="D46" s="19" t="s">
        <v>68</v>
      </c>
      <c r="E46" s="20">
        <v>2</v>
      </c>
      <c r="F46" s="20"/>
      <c r="G46" s="21"/>
      <c r="H46" s="21">
        <v>1</v>
      </c>
      <c r="I46" s="22"/>
      <c r="J46" s="23"/>
      <c r="K46" s="22"/>
      <c r="L46" s="22"/>
      <c r="M46" s="22">
        <f t="shared" si="3"/>
        <v>0</v>
      </c>
      <c r="N46" s="11"/>
    </row>
    <row r="47" spans="1:14" ht="15" customHeight="1" x14ac:dyDescent="0.15">
      <c r="A47" s="27" t="s">
        <v>76</v>
      </c>
      <c r="B47" s="28"/>
      <c r="C47" s="29" t="s">
        <v>77</v>
      </c>
      <c r="D47" s="19"/>
      <c r="E47" s="32">
        <v>0</v>
      </c>
      <c r="F47" s="32"/>
      <c r="G47" s="33"/>
      <c r="H47" s="21">
        <v>1</v>
      </c>
      <c r="I47" s="22"/>
      <c r="J47" s="23"/>
      <c r="K47" s="22"/>
      <c r="L47" s="22"/>
      <c r="M47" s="22">
        <f t="shared" si="3"/>
        <v>0</v>
      </c>
      <c r="N47" s="11"/>
    </row>
    <row r="48" spans="1:14" ht="15" customHeight="1" x14ac:dyDescent="0.15">
      <c r="A48" s="27"/>
      <c r="B48" s="28"/>
      <c r="C48" s="29" t="s">
        <v>56</v>
      </c>
      <c r="D48" s="19" t="s">
        <v>68</v>
      </c>
      <c r="E48" s="20">
        <v>3</v>
      </c>
      <c r="F48" s="20"/>
      <c r="G48" s="21"/>
      <c r="H48" s="21">
        <v>1</v>
      </c>
      <c r="I48" s="22"/>
      <c r="J48" s="23"/>
      <c r="K48" s="22"/>
      <c r="L48" s="22"/>
      <c r="M48" s="22">
        <f t="shared" si="3"/>
        <v>0</v>
      </c>
      <c r="N48" s="11"/>
    </row>
    <row r="49" spans="1:14" ht="15" customHeight="1" x14ac:dyDescent="0.15">
      <c r="A49" s="27" t="s">
        <v>78</v>
      </c>
      <c r="B49" s="28"/>
      <c r="C49" s="29" t="s">
        <v>79</v>
      </c>
      <c r="D49" s="19"/>
      <c r="E49" s="32">
        <v>0</v>
      </c>
      <c r="F49" s="32"/>
      <c r="G49" s="33"/>
      <c r="H49" s="21">
        <v>1</v>
      </c>
      <c r="I49" s="22"/>
      <c r="J49" s="23"/>
      <c r="K49" s="22"/>
      <c r="L49" s="22"/>
      <c r="M49" s="22">
        <f t="shared" si="3"/>
        <v>0</v>
      </c>
      <c r="N49" s="11"/>
    </row>
    <row r="50" spans="1:14" ht="15" customHeight="1" x14ac:dyDescent="0.15">
      <c r="A50" s="27"/>
      <c r="B50" s="28"/>
      <c r="C50" s="29" t="s">
        <v>56</v>
      </c>
      <c r="D50" s="19" t="s">
        <v>68</v>
      </c>
      <c r="E50" s="20">
        <v>23</v>
      </c>
      <c r="F50" s="20"/>
      <c r="G50" s="21"/>
      <c r="H50" s="21">
        <v>1</v>
      </c>
      <c r="I50" s="22"/>
      <c r="J50" s="23"/>
      <c r="K50" s="22"/>
      <c r="L50" s="22"/>
      <c r="M50" s="22">
        <f t="shared" si="3"/>
        <v>0</v>
      </c>
      <c r="N50" s="11"/>
    </row>
    <row r="51" spans="1:14" ht="15" customHeight="1" x14ac:dyDescent="0.15">
      <c r="A51" s="27" t="s">
        <v>80</v>
      </c>
      <c r="B51" s="28"/>
      <c r="C51" s="29" t="s">
        <v>81</v>
      </c>
      <c r="D51" s="19"/>
      <c r="E51" s="32">
        <v>0</v>
      </c>
      <c r="F51" s="32"/>
      <c r="G51" s="33"/>
      <c r="H51" s="21">
        <v>1</v>
      </c>
      <c r="I51" s="22"/>
      <c r="J51" s="23"/>
      <c r="K51" s="22"/>
      <c r="L51" s="22"/>
      <c r="M51" s="22">
        <f t="shared" si="3"/>
        <v>0</v>
      </c>
      <c r="N51" s="11"/>
    </row>
    <row r="52" spans="1:14" ht="15" customHeight="1" x14ac:dyDescent="0.15">
      <c r="A52" s="27"/>
      <c r="B52" s="28"/>
      <c r="C52" s="29" t="s">
        <v>56</v>
      </c>
      <c r="D52" s="19" t="s">
        <v>68</v>
      </c>
      <c r="E52" s="20">
        <v>3</v>
      </c>
      <c r="F52" s="20"/>
      <c r="G52" s="21"/>
      <c r="H52" s="21">
        <v>1</v>
      </c>
      <c r="I52" s="22"/>
      <c r="J52" s="23"/>
      <c r="K52" s="22"/>
      <c r="L52" s="22"/>
      <c r="M52" s="22">
        <f t="shared" si="3"/>
        <v>0</v>
      </c>
      <c r="N52" s="11"/>
    </row>
    <row r="53" spans="1:14" ht="15" customHeight="1" x14ac:dyDescent="0.15">
      <c r="A53" s="27" t="s">
        <v>82</v>
      </c>
      <c r="B53" s="28"/>
      <c r="C53" s="29" t="s">
        <v>83</v>
      </c>
      <c r="D53" s="13"/>
      <c r="E53" s="14"/>
      <c r="F53" s="14"/>
      <c r="G53" s="15"/>
      <c r="H53" s="15"/>
      <c r="I53" s="15"/>
      <c r="J53" s="15"/>
      <c r="K53" s="15"/>
      <c r="L53" s="15"/>
      <c r="M53" s="15"/>
      <c r="N53" s="11"/>
    </row>
    <row r="54" spans="1:14" ht="15" customHeight="1" x14ac:dyDescent="0.15">
      <c r="A54" s="27"/>
      <c r="B54" s="28"/>
      <c r="C54" s="29" t="s">
        <v>84</v>
      </c>
      <c r="D54" s="19" t="s">
        <v>68</v>
      </c>
      <c r="E54" s="20">
        <v>2</v>
      </c>
      <c r="F54" s="20"/>
      <c r="G54" s="21"/>
      <c r="H54" s="21">
        <v>2</v>
      </c>
      <c r="I54" s="22"/>
      <c r="J54" s="23"/>
      <c r="K54" s="22"/>
      <c r="L54" s="22"/>
      <c r="M54" s="22">
        <f>IF(ISNUMBER($K54),IF(ISNUMBER($G54),ROUND($K54*$G54,2),ROUND($K54*$F54,2)),IF(ISNUMBER($G54),ROUND($I54*$G54,2),ROUND($I54*$F54,2)))</f>
        <v>0</v>
      </c>
      <c r="N54" s="11"/>
    </row>
    <row r="55" spans="1:14" ht="15" customHeight="1" x14ac:dyDescent="0.15">
      <c r="A55" s="27" t="s">
        <v>85</v>
      </c>
      <c r="B55" s="28"/>
      <c r="C55" s="29" t="s">
        <v>86</v>
      </c>
      <c r="D55" s="13"/>
      <c r="E55" s="14"/>
      <c r="F55" s="14"/>
      <c r="G55" s="15"/>
      <c r="H55" s="15"/>
      <c r="I55" s="15"/>
      <c r="J55" s="15"/>
      <c r="K55" s="15"/>
      <c r="L55" s="15"/>
      <c r="M55" s="15"/>
      <c r="N55" s="11"/>
    </row>
    <row r="56" spans="1:14" ht="15" customHeight="1" x14ac:dyDescent="0.15">
      <c r="A56" s="27"/>
      <c r="B56" s="28"/>
      <c r="C56" s="29" t="s">
        <v>87</v>
      </c>
      <c r="D56" s="13"/>
      <c r="E56" s="14"/>
      <c r="F56" s="14"/>
      <c r="G56" s="15"/>
      <c r="H56" s="15"/>
      <c r="I56" s="15"/>
      <c r="J56" s="15"/>
      <c r="K56" s="15"/>
      <c r="L56" s="15"/>
      <c r="M56" s="15"/>
      <c r="N56" s="11"/>
    </row>
    <row r="57" spans="1:14" ht="15" customHeight="1" x14ac:dyDescent="0.15">
      <c r="A57" s="27"/>
      <c r="B57" s="28"/>
      <c r="C57" s="29" t="s">
        <v>56</v>
      </c>
      <c r="D57" s="19" t="s">
        <v>68</v>
      </c>
      <c r="E57" s="20">
        <v>4</v>
      </c>
      <c r="F57" s="20"/>
      <c r="G57" s="21"/>
      <c r="H57" s="21">
        <v>1</v>
      </c>
      <c r="I57" s="22"/>
      <c r="J57" s="23"/>
      <c r="K57" s="22"/>
      <c r="L57" s="22"/>
      <c r="M57" s="22">
        <f>IF(ISNUMBER($K57),IF(ISNUMBER($G57),ROUND($K57*$G57,2),ROUND($K57*$F57,2)),IF(ISNUMBER($G57),ROUND($I57*$G57,2),ROUND($I57*$F57,2)))</f>
        <v>0</v>
      </c>
      <c r="N57" s="11"/>
    </row>
    <row r="58" spans="1:14" ht="23.25" customHeight="1" x14ac:dyDescent="0.15">
      <c r="A58" s="27"/>
      <c r="B58" s="28"/>
      <c r="C58" s="29" t="s">
        <v>88</v>
      </c>
      <c r="D58" s="13"/>
      <c r="E58" s="14"/>
      <c r="F58" s="14"/>
      <c r="G58" s="15"/>
      <c r="H58" s="15"/>
      <c r="I58" s="15"/>
      <c r="J58" s="15"/>
      <c r="K58" s="15"/>
      <c r="L58" s="15"/>
      <c r="M58" s="15"/>
      <c r="N58" s="11"/>
    </row>
    <row r="59" spans="1:14" ht="15" customHeight="1" x14ac:dyDescent="0.15">
      <c r="A59" s="27"/>
      <c r="B59" s="28"/>
      <c r="C59" s="29" t="s">
        <v>56</v>
      </c>
      <c r="D59" s="19" t="s">
        <v>68</v>
      </c>
      <c r="E59" s="20">
        <v>14</v>
      </c>
      <c r="F59" s="20"/>
      <c r="G59" s="21"/>
      <c r="H59" s="21">
        <v>1</v>
      </c>
      <c r="I59" s="22"/>
      <c r="J59" s="23"/>
      <c r="K59" s="22"/>
      <c r="L59" s="22"/>
      <c r="M59" s="22">
        <f>IF(ISNUMBER($K59),IF(ISNUMBER($G59),ROUND($K59*$G59,2),ROUND($K59*$F59,2)),IF(ISNUMBER($G59),ROUND($I59*$G59,2),ROUND($I59*$F59,2)))</f>
        <v>0</v>
      </c>
      <c r="N59" s="11"/>
    </row>
    <row r="60" spans="1:14" ht="15" customHeight="1" x14ac:dyDescent="0.15">
      <c r="A60" s="27" t="s">
        <v>89</v>
      </c>
      <c r="B60" s="28"/>
      <c r="C60" s="29" t="s">
        <v>90</v>
      </c>
      <c r="D60" s="13"/>
      <c r="E60" s="14"/>
      <c r="F60" s="14"/>
      <c r="G60" s="15"/>
      <c r="H60" s="15"/>
      <c r="I60" s="15"/>
      <c r="J60" s="15"/>
      <c r="K60" s="15"/>
      <c r="L60" s="15"/>
      <c r="M60" s="15"/>
      <c r="N60" s="11"/>
    </row>
    <row r="61" spans="1:14" ht="15" customHeight="1" x14ac:dyDescent="0.15">
      <c r="A61" s="27"/>
      <c r="B61" s="28"/>
      <c r="C61" s="29" t="s">
        <v>91</v>
      </c>
      <c r="D61" s="13"/>
      <c r="E61" s="14"/>
      <c r="F61" s="14"/>
      <c r="G61" s="15"/>
      <c r="H61" s="15"/>
      <c r="I61" s="15"/>
      <c r="J61" s="15"/>
      <c r="K61" s="15"/>
      <c r="L61" s="15"/>
      <c r="M61" s="15"/>
      <c r="N61" s="11"/>
    </row>
    <row r="62" spans="1:14" ht="15" customHeight="1" x14ac:dyDescent="0.15">
      <c r="A62" s="27"/>
      <c r="B62" s="28"/>
      <c r="C62" s="29" t="s">
        <v>56</v>
      </c>
      <c r="D62" s="19" t="s">
        <v>17</v>
      </c>
      <c r="E62" s="20">
        <v>1</v>
      </c>
      <c r="F62" s="20"/>
      <c r="G62" s="21"/>
      <c r="H62" s="21">
        <v>1</v>
      </c>
      <c r="I62" s="22"/>
      <c r="J62" s="23"/>
      <c r="K62" s="22"/>
      <c r="L62" s="22"/>
      <c r="M62" s="22">
        <f>IF(ISNUMBER($K62),IF(ISNUMBER($G62),ROUND($K62*$G62,2),ROUND($K62*$F62,2)),IF(ISNUMBER($G62),ROUND($I62*$G62,2),ROUND($I62*$F62,2)))</f>
        <v>0</v>
      </c>
      <c r="N62" s="11"/>
    </row>
    <row r="63" spans="1:14" ht="15" customHeight="1" x14ac:dyDescent="0.15">
      <c r="A63" s="27" t="s">
        <v>92</v>
      </c>
      <c r="B63" s="28"/>
      <c r="C63" s="29" t="s">
        <v>93</v>
      </c>
      <c r="D63" s="13"/>
      <c r="E63" s="14"/>
      <c r="F63" s="14"/>
      <c r="G63" s="15"/>
      <c r="H63" s="15"/>
      <c r="I63" s="15"/>
      <c r="J63" s="15"/>
      <c r="K63" s="15"/>
      <c r="L63" s="15"/>
      <c r="M63" s="15"/>
      <c r="N63" s="11"/>
    </row>
    <row r="64" spans="1:14" ht="23.25" customHeight="1" x14ac:dyDescent="0.15">
      <c r="A64" s="27" t="s">
        <v>94</v>
      </c>
      <c r="B64" s="28"/>
      <c r="C64" s="29" t="s">
        <v>95</v>
      </c>
      <c r="D64" s="19" t="s">
        <v>17</v>
      </c>
      <c r="E64" s="20">
        <v>1</v>
      </c>
      <c r="F64" s="20"/>
      <c r="G64" s="21"/>
      <c r="H64" s="21">
        <v>1</v>
      </c>
      <c r="I64" s="22"/>
      <c r="J64" s="23"/>
      <c r="K64" s="22"/>
      <c r="L64" s="22"/>
      <c r="M64" s="22">
        <f t="shared" ref="M64:M66" si="4">IF(ISNUMBER($K64),IF(ISNUMBER($G64),ROUND($K64*$G64,2),ROUND($K64*$F64,2)),IF(ISNUMBER($G64),ROUND($I64*$G64,2),ROUND($I64*$F64,2)))</f>
        <v>0</v>
      </c>
      <c r="N64" s="11"/>
    </row>
    <row r="65" spans="1:14" ht="15" customHeight="1" x14ac:dyDescent="0.15">
      <c r="A65" s="27" t="s">
        <v>96</v>
      </c>
      <c r="B65" s="28"/>
      <c r="C65" s="29" t="s">
        <v>97</v>
      </c>
      <c r="D65" s="19" t="s">
        <v>17</v>
      </c>
      <c r="E65" s="20">
        <v>1</v>
      </c>
      <c r="F65" s="20"/>
      <c r="G65" s="21"/>
      <c r="H65" s="21">
        <v>1</v>
      </c>
      <c r="I65" s="22"/>
      <c r="J65" s="23"/>
      <c r="K65" s="22"/>
      <c r="L65" s="22"/>
      <c r="M65" s="22">
        <f t="shared" si="4"/>
        <v>0</v>
      </c>
      <c r="N65" s="11"/>
    </row>
    <row r="66" spans="1:14" ht="15" customHeight="1" x14ac:dyDescent="0.15">
      <c r="A66" s="27" t="s">
        <v>98</v>
      </c>
      <c r="B66" s="28"/>
      <c r="C66" s="29" t="s">
        <v>99</v>
      </c>
      <c r="D66" s="19" t="s">
        <v>17</v>
      </c>
      <c r="E66" s="20">
        <v>1</v>
      </c>
      <c r="F66" s="20"/>
      <c r="G66" s="21"/>
      <c r="H66" s="21">
        <v>1</v>
      </c>
      <c r="I66" s="22"/>
      <c r="J66" s="23"/>
      <c r="K66" s="22"/>
      <c r="L66" s="22"/>
      <c r="M66" s="22">
        <f t="shared" si="4"/>
        <v>0</v>
      </c>
      <c r="N66" s="11"/>
    </row>
    <row r="67" spans="1:14" ht="15" customHeight="1" x14ac:dyDescent="0.15">
      <c r="A67" s="27" t="s">
        <v>100</v>
      </c>
      <c r="B67" s="28"/>
      <c r="C67" s="29" t="s">
        <v>101</v>
      </c>
      <c r="D67" s="13"/>
      <c r="E67" s="14"/>
      <c r="F67" s="14"/>
      <c r="G67" s="15"/>
      <c r="H67" s="15"/>
      <c r="I67" s="15"/>
      <c r="J67" s="15"/>
      <c r="K67" s="15"/>
      <c r="L67" s="15"/>
      <c r="M67" s="15"/>
      <c r="N67" s="11"/>
    </row>
    <row r="68" spans="1:14" ht="15" customHeight="1" x14ac:dyDescent="0.15">
      <c r="A68" s="27"/>
      <c r="B68" s="28"/>
      <c r="C68" s="29" t="s">
        <v>102</v>
      </c>
      <c r="D68" s="19" t="s">
        <v>17</v>
      </c>
      <c r="E68" s="20">
        <v>1</v>
      </c>
      <c r="F68" s="20"/>
      <c r="G68" s="21"/>
      <c r="H68" s="21">
        <v>1</v>
      </c>
      <c r="I68" s="22"/>
      <c r="J68" s="23"/>
      <c r="K68" s="22"/>
      <c r="L68" s="22"/>
      <c r="M68" s="22">
        <f t="shared" ref="M68:M72" si="5">IF(ISNUMBER($K68),IF(ISNUMBER($G68),ROUND($K68*$G68,2),ROUND($K68*$F68,2)),IF(ISNUMBER($G68),ROUND($I68*$G68,2),ROUND($I68*$F68,2)))</f>
        <v>0</v>
      </c>
      <c r="N68" s="11"/>
    </row>
    <row r="69" spans="1:14" ht="15" customHeight="1" x14ac:dyDescent="0.15">
      <c r="A69" s="27"/>
      <c r="B69" s="28"/>
      <c r="C69" s="29" t="s">
        <v>103</v>
      </c>
      <c r="D69" s="19" t="s">
        <v>17</v>
      </c>
      <c r="E69" s="20">
        <v>1</v>
      </c>
      <c r="F69" s="20"/>
      <c r="G69" s="21"/>
      <c r="H69" s="21">
        <v>1</v>
      </c>
      <c r="I69" s="22"/>
      <c r="J69" s="23"/>
      <c r="K69" s="22"/>
      <c r="L69" s="22"/>
      <c r="M69" s="22">
        <f t="shared" si="5"/>
        <v>0</v>
      </c>
      <c r="N69" s="11"/>
    </row>
    <row r="70" spans="1:14" ht="15" customHeight="1" x14ac:dyDescent="0.15">
      <c r="A70" s="27"/>
      <c r="B70" s="28"/>
      <c r="C70" s="29" t="s">
        <v>104</v>
      </c>
      <c r="D70" s="19" t="s">
        <v>17</v>
      </c>
      <c r="E70" s="20">
        <v>1</v>
      </c>
      <c r="F70" s="20"/>
      <c r="G70" s="21"/>
      <c r="H70" s="21">
        <v>1</v>
      </c>
      <c r="I70" s="22"/>
      <c r="J70" s="23"/>
      <c r="K70" s="22"/>
      <c r="L70" s="22"/>
      <c r="M70" s="22">
        <f t="shared" si="5"/>
        <v>0</v>
      </c>
      <c r="N70" s="11"/>
    </row>
    <row r="71" spans="1:14" ht="15" customHeight="1" x14ac:dyDescent="0.15">
      <c r="A71" s="27"/>
      <c r="B71" s="28"/>
      <c r="C71" s="29" t="s">
        <v>105</v>
      </c>
      <c r="D71" s="19" t="s">
        <v>17</v>
      </c>
      <c r="E71" s="20">
        <v>1</v>
      </c>
      <c r="F71" s="20"/>
      <c r="G71" s="21"/>
      <c r="H71" s="21">
        <v>1</v>
      </c>
      <c r="I71" s="22"/>
      <c r="J71" s="23"/>
      <c r="K71" s="22"/>
      <c r="L71" s="22"/>
      <c r="M71" s="22">
        <f t="shared" si="5"/>
        <v>0</v>
      </c>
      <c r="N71" s="11"/>
    </row>
    <row r="72" spans="1:14" ht="15" customHeight="1" x14ac:dyDescent="0.15">
      <c r="A72" s="27" t="s">
        <v>106</v>
      </c>
      <c r="B72" s="28"/>
      <c r="C72" s="29" t="s">
        <v>107</v>
      </c>
      <c r="D72" s="19" t="s">
        <v>17</v>
      </c>
      <c r="E72" s="20">
        <v>1</v>
      </c>
      <c r="F72" s="20"/>
      <c r="G72" s="21"/>
      <c r="H72" s="21">
        <v>1</v>
      </c>
      <c r="I72" s="22"/>
      <c r="J72" s="23"/>
      <c r="K72" s="22"/>
      <c r="L72" s="22"/>
      <c r="M72" s="22">
        <f t="shared" si="5"/>
        <v>0</v>
      </c>
      <c r="N72" s="11"/>
    </row>
    <row r="73" spans="1:14" ht="15" customHeight="1" x14ac:dyDescent="0.15">
      <c r="A73" s="38" t="s">
        <v>108</v>
      </c>
      <c r="B73" s="39"/>
      <c r="C73" s="39"/>
      <c r="D73" s="39"/>
      <c r="E73" s="39"/>
      <c r="F73" s="39"/>
      <c r="G73" s="39"/>
      <c r="H73" s="39"/>
      <c r="I73" s="40"/>
      <c r="M73" s="30">
        <f>M$27+M$29+M$31+M$33+SUM(M$35:M$36)+SUM(M$40:M$41)+SUM(M$43:M$52)+M$54+M$57+M$59+M$62+SUM(M$64:M$66)+SUM(M$68:M$72)</f>
        <v>0</v>
      </c>
      <c r="N73" s="31"/>
    </row>
    <row r="74" spans="1:14" ht="15" customHeight="1" x14ac:dyDescent="0.15">
      <c r="A74" s="24" t="s">
        <v>109</v>
      </c>
      <c r="B74" s="25"/>
      <c r="C74" s="26" t="s">
        <v>110</v>
      </c>
      <c r="D74" s="13"/>
      <c r="E74" s="14"/>
      <c r="F74" s="14"/>
      <c r="G74" s="15"/>
      <c r="H74" s="15"/>
      <c r="I74" s="15"/>
      <c r="J74" s="15"/>
      <c r="K74" s="15"/>
      <c r="L74" s="15"/>
      <c r="M74" s="15"/>
      <c r="N74" s="11"/>
    </row>
    <row r="75" spans="1:14" ht="15" customHeight="1" x14ac:dyDescent="0.15">
      <c r="A75" s="27" t="s">
        <v>111</v>
      </c>
      <c r="B75" s="28"/>
      <c r="C75" s="29" t="s">
        <v>112</v>
      </c>
      <c r="D75" s="13"/>
      <c r="E75" s="14"/>
      <c r="F75" s="14"/>
      <c r="G75" s="15"/>
      <c r="H75" s="15"/>
      <c r="I75" s="15"/>
      <c r="J75" s="15"/>
      <c r="K75" s="15"/>
      <c r="L75" s="15"/>
      <c r="M75" s="15"/>
      <c r="N75" s="11"/>
    </row>
    <row r="76" spans="1:14" ht="15" customHeight="1" x14ac:dyDescent="0.15">
      <c r="A76" s="27" t="s">
        <v>113</v>
      </c>
      <c r="B76" s="28"/>
      <c r="C76" s="29" t="s">
        <v>30</v>
      </c>
      <c r="D76" s="13"/>
      <c r="E76" s="14"/>
      <c r="F76" s="14"/>
      <c r="G76" s="15"/>
      <c r="H76" s="15"/>
      <c r="I76" s="15"/>
      <c r="J76" s="15"/>
      <c r="K76" s="15"/>
      <c r="L76" s="15"/>
      <c r="M76" s="15"/>
      <c r="N76" s="11"/>
    </row>
    <row r="77" spans="1:14" ht="15" customHeight="1" x14ac:dyDescent="0.15">
      <c r="A77" s="27" t="s">
        <v>114</v>
      </c>
      <c r="B77" s="28"/>
      <c r="C77" s="29" t="s">
        <v>115</v>
      </c>
      <c r="D77" s="19" t="s">
        <v>17</v>
      </c>
      <c r="E77" s="20">
        <v>12</v>
      </c>
      <c r="F77" s="20"/>
      <c r="G77" s="21"/>
      <c r="H77" s="21">
        <v>1</v>
      </c>
      <c r="I77" s="22"/>
      <c r="J77" s="23"/>
      <c r="K77" s="22"/>
      <c r="L77" s="22"/>
      <c r="M77" s="22">
        <f>IF(ISNUMBER($K77),IF(ISNUMBER($G77),ROUND($K77*$G77,2),ROUND($K77*$F77,2)),IF(ISNUMBER($G77),ROUND($I77*$G77,2),ROUND($I77*$F77,2)))</f>
        <v>0</v>
      </c>
      <c r="N77" s="11"/>
    </row>
    <row r="78" spans="1:14" ht="15" customHeight="1" x14ac:dyDescent="0.15">
      <c r="A78" s="27" t="s">
        <v>116</v>
      </c>
      <c r="B78" s="28"/>
      <c r="C78" s="29" t="s">
        <v>117</v>
      </c>
      <c r="D78" s="13"/>
      <c r="E78" s="14"/>
      <c r="F78" s="14"/>
      <c r="G78" s="15"/>
      <c r="H78" s="15"/>
      <c r="I78" s="15"/>
      <c r="J78" s="15"/>
      <c r="K78" s="15"/>
      <c r="L78" s="15"/>
      <c r="M78" s="15"/>
      <c r="N78" s="11"/>
    </row>
    <row r="79" spans="1:14" ht="15" customHeight="1" x14ac:dyDescent="0.15">
      <c r="A79" s="27" t="s">
        <v>118</v>
      </c>
      <c r="B79" s="28"/>
      <c r="C79" s="29" t="s">
        <v>119</v>
      </c>
      <c r="D79" s="19" t="s">
        <v>17</v>
      </c>
      <c r="E79" s="20">
        <v>12</v>
      </c>
      <c r="F79" s="20"/>
      <c r="G79" s="21"/>
      <c r="H79" s="21">
        <v>1</v>
      </c>
      <c r="I79" s="22"/>
      <c r="J79" s="23"/>
      <c r="K79" s="22"/>
      <c r="L79" s="22"/>
      <c r="M79" s="22">
        <f>IF(ISNUMBER($K79),IF(ISNUMBER($G79),ROUND($K79*$G79,2),ROUND($K79*$F79,2)),IF(ISNUMBER($G79),ROUND($I79*$G79,2),ROUND($I79*$F79,2)))</f>
        <v>0</v>
      </c>
      <c r="N79" s="11"/>
    </row>
    <row r="80" spans="1:14" ht="15" customHeight="1" x14ac:dyDescent="0.15">
      <c r="A80" s="27" t="s">
        <v>120</v>
      </c>
      <c r="B80" s="28"/>
      <c r="C80" s="29" t="s">
        <v>121</v>
      </c>
      <c r="D80" s="13"/>
      <c r="E80" s="14"/>
      <c r="F80" s="14"/>
      <c r="G80" s="15"/>
      <c r="H80" s="15"/>
      <c r="I80" s="15"/>
      <c r="J80" s="15"/>
      <c r="K80" s="15"/>
      <c r="L80" s="15"/>
      <c r="M80" s="15"/>
      <c r="N80" s="11"/>
    </row>
    <row r="81" spans="1:14" ht="15" customHeight="1" x14ac:dyDescent="0.15">
      <c r="A81" s="27"/>
      <c r="B81" s="28"/>
      <c r="C81" s="29" t="s">
        <v>56</v>
      </c>
      <c r="D81" s="19"/>
      <c r="E81" s="32">
        <v>0</v>
      </c>
      <c r="F81" s="32"/>
      <c r="G81" s="33"/>
      <c r="H81" s="21">
        <v>1</v>
      </c>
      <c r="I81" s="22"/>
      <c r="J81" s="23"/>
      <c r="K81" s="22"/>
      <c r="L81" s="22"/>
      <c r="M81" s="22">
        <f t="shared" ref="M81:M84" si="6">IF(ISNUMBER($K81),IF(ISNUMBER($G81),ROUND($K81*$G81,2),ROUND($K81*$F81,2)),IF(ISNUMBER($G81),ROUND($I81*$G81,2),ROUND($I81*$F81,2)))</f>
        <v>0</v>
      </c>
      <c r="N81" s="11"/>
    </row>
    <row r="82" spans="1:14" ht="15" customHeight="1" x14ac:dyDescent="0.15">
      <c r="A82" s="27"/>
      <c r="B82" s="28"/>
      <c r="C82" s="29" t="s">
        <v>122</v>
      </c>
      <c r="D82" s="19" t="s">
        <v>17</v>
      </c>
      <c r="E82" s="20">
        <v>7</v>
      </c>
      <c r="F82" s="20"/>
      <c r="G82" s="21"/>
      <c r="H82" s="21">
        <v>1</v>
      </c>
      <c r="I82" s="22"/>
      <c r="J82" s="23"/>
      <c r="K82" s="22"/>
      <c r="L82" s="22"/>
      <c r="M82" s="22">
        <f t="shared" si="6"/>
        <v>0</v>
      </c>
      <c r="N82" s="11"/>
    </row>
    <row r="83" spans="1:14" ht="15" customHeight="1" x14ac:dyDescent="0.15">
      <c r="A83" s="27"/>
      <c r="B83" s="28"/>
      <c r="C83" s="29" t="s">
        <v>123</v>
      </c>
      <c r="D83" s="19" t="s">
        <v>17</v>
      </c>
      <c r="E83" s="20">
        <v>3</v>
      </c>
      <c r="F83" s="20"/>
      <c r="G83" s="21"/>
      <c r="H83" s="21">
        <v>1</v>
      </c>
      <c r="I83" s="22"/>
      <c r="J83" s="23"/>
      <c r="K83" s="22"/>
      <c r="L83" s="22"/>
      <c r="M83" s="22">
        <f t="shared" si="6"/>
        <v>0</v>
      </c>
      <c r="N83" s="11"/>
    </row>
    <row r="84" spans="1:14" ht="15" customHeight="1" x14ac:dyDescent="0.15">
      <c r="A84" s="27"/>
      <c r="B84" s="28"/>
      <c r="C84" s="29" t="s">
        <v>124</v>
      </c>
      <c r="D84" s="19" t="s">
        <v>17</v>
      </c>
      <c r="E84" s="20">
        <v>2</v>
      </c>
      <c r="F84" s="20"/>
      <c r="G84" s="21"/>
      <c r="H84" s="21">
        <v>1</v>
      </c>
      <c r="I84" s="22"/>
      <c r="J84" s="23"/>
      <c r="K84" s="22"/>
      <c r="L84" s="22"/>
      <c r="M84" s="22">
        <f t="shared" si="6"/>
        <v>0</v>
      </c>
      <c r="N84" s="11"/>
    </row>
    <row r="85" spans="1:14" ht="15" customHeight="1" x14ac:dyDescent="0.15">
      <c r="A85" s="27" t="s">
        <v>125</v>
      </c>
      <c r="B85" s="28"/>
      <c r="C85" s="29" t="s">
        <v>126</v>
      </c>
      <c r="D85" s="13"/>
      <c r="E85" s="14"/>
      <c r="F85" s="14"/>
      <c r="G85" s="15"/>
      <c r="H85" s="15"/>
      <c r="I85" s="15"/>
      <c r="J85" s="15"/>
      <c r="K85" s="15"/>
      <c r="L85" s="15"/>
      <c r="M85" s="15"/>
      <c r="N85" s="11"/>
    </row>
    <row r="86" spans="1:14" ht="15" customHeight="1" x14ac:dyDescent="0.15">
      <c r="A86" s="27"/>
      <c r="B86" s="28"/>
      <c r="C86" s="29" t="s">
        <v>127</v>
      </c>
      <c r="D86" s="13"/>
      <c r="E86" s="14"/>
      <c r="F86" s="14"/>
      <c r="G86" s="15"/>
      <c r="H86" s="15"/>
      <c r="I86" s="15"/>
      <c r="J86" s="15"/>
      <c r="K86" s="15"/>
      <c r="L86" s="15"/>
      <c r="M86" s="15"/>
      <c r="N86" s="11"/>
    </row>
    <row r="87" spans="1:14" ht="15" customHeight="1" x14ac:dyDescent="0.15">
      <c r="A87" s="27"/>
      <c r="B87" s="28"/>
      <c r="C87" s="29" t="s">
        <v>56</v>
      </c>
      <c r="D87" s="19" t="s">
        <v>17</v>
      </c>
      <c r="E87" s="20">
        <v>12</v>
      </c>
      <c r="F87" s="20"/>
      <c r="G87" s="21"/>
      <c r="H87" s="21">
        <v>1</v>
      </c>
      <c r="I87" s="22"/>
      <c r="J87" s="23"/>
      <c r="K87" s="22"/>
      <c r="L87" s="22"/>
      <c r="M87" s="22">
        <f t="shared" ref="M87:M89" si="7">IF(ISNUMBER($K87),IF(ISNUMBER($G87),ROUND($K87*$G87,2),ROUND($K87*$F87,2)),IF(ISNUMBER($G87),ROUND($I87*$G87,2),ROUND($I87*$F87,2)))</f>
        <v>0</v>
      </c>
      <c r="N87" s="11"/>
    </row>
    <row r="88" spans="1:14" ht="15" customHeight="1" x14ac:dyDescent="0.15">
      <c r="A88" s="27"/>
      <c r="B88" s="28"/>
      <c r="C88" s="29" t="s">
        <v>128</v>
      </c>
      <c r="D88" s="19" t="s">
        <v>17</v>
      </c>
      <c r="E88" s="20">
        <v>12</v>
      </c>
      <c r="F88" s="20"/>
      <c r="G88" s="21"/>
      <c r="H88" s="21">
        <v>1</v>
      </c>
      <c r="I88" s="22"/>
      <c r="J88" s="23"/>
      <c r="K88" s="22"/>
      <c r="L88" s="22"/>
      <c r="M88" s="22">
        <f t="shared" si="7"/>
        <v>0</v>
      </c>
      <c r="N88" s="11"/>
    </row>
    <row r="89" spans="1:14" ht="15" customHeight="1" x14ac:dyDescent="0.15">
      <c r="A89" s="27"/>
      <c r="B89" s="28"/>
      <c r="C89" s="29" t="s">
        <v>129</v>
      </c>
      <c r="D89" s="19" t="s">
        <v>17</v>
      </c>
      <c r="E89" s="20">
        <v>12</v>
      </c>
      <c r="F89" s="20"/>
      <c r="G89" s="21"/>
      <c r="H89" s="21">
        <v>1</v>
      </c>
      <c r="I89" s="22"/>
      <c r="J89" s="23"/>
      <c r="K89" s="22"/>
      <c r="L89" s="22"/>
      <c r="M89" s="22">
        <f t="shared" si="7"/>
        <v>0</v>
      </c>
      <c r="N89" s="11"/>
    </row>
    <row r="90" spans="1:14" ht="15" customHeight="1" x14ac:dyDescent="0.15">
      <c r="A90" s="27" t="s">
        <v>130</v>
      </c>
      <c r="B90" s="28"/>
      <c r="C90" s="29" t="s">
        <v>62</v>
      </c>
      <c r="D90" s="13"/>
      <c r="E90" s="14"/>
      <c r="F90" s="14"/>
      <c r="G90" s="15"/>
      <c r="H90" s="15"/>
      <c r="I90" s="15"/>
      <c r="J90" s="15"/>
      <c r="K90" s="15"/>
      <c r="L90" s="15"/>
      <c r="M90" s="15"/>
      <c r="N90" s="11"/>
    </row>
    <row r="91" spans="1:14" ht="15" customHeight="1" x14ac:dyDescent="0.15">
      <c r="A91" s="27" t="s">
        <v>131</v>
      </c>
      <c r="B91" s="28"/>
      <c r="C91" s="29" t="s">
        <v>132</v>
      </c>
      <c r="D91" s="19" t="s">
        <v>47</v>
      </c>
      <c r="E91" s="20">
        <v>0</v>
      </c>
      <c r="F91" s="20"/>
      <c r="G91" s="21"/>
      <c r="H91" s="21">
        <v>1</v>
      </c>
      <c r="I91" s="22"/>
      <c r="J91" s="23"/>
      <c r="K91" s="22"/>
      <c r="L91" s="22"/>
      <c r="M91" s="22">
        <f t="shared" ref="M91:M97" si="8">IF(ISNUMBER($K91),IF(ISNUMBER($G91),ROUND($K91*$G91,2),ROUND($K91*$F91,2)),IF(ISNUMBER($G91),ROUND($I91*$G91,2),ROUND($I91*$F91,2)))</f>
        <v>0</v>
      </c>
      <c r="N91" s="11"/>
    </row>
    <row r="92" spans="1:14" ht="15" customHeight="1" x14ac:dyDescent="0.15">
      <c r="A92" s="27" t="s">
        <v>133</v>
      </c>
      <c r="B92" s="28"/>
      <c r="C92" s="29" t="s">
        <v>134</v>
      </c>
      <c r="D92" s="19" t="s">
        <v>17</v>
      </c>
      <c r="E92" s="20">
        <v>12</v>
      </c>
      <c r="F92" s="20"/>
      <c r="G92" s="21"/>
      <c r="H92" s="21">
        <v>1</v>
      </c>
      <c r="I92" s="22"/>
      <c r="J92" s="23"/>
      <c r="K92" s="22"/>
      <c r="L92" s="22"/>
      <c r="M92" s="22">
        <f t="shared" si="8"/>
        <v>0</v>
      </c>
      <c r="N92" s="11"/>
    </row>
    <row r="93" spans="1:14" ht="15" customHeight="1" x14ac:dyDescent="0.15">
      <c r="A93" s="27" t="s">
        <v>135</v>
      </c>
      <c r="B93" s="28"/>
      <c r="C93" s="29" t="s">
        <v>136</v>
      </c>
      <c r="D93" s="19" t="s">
        <v>17</v>
      </c>
      <c r="E93" s="20">
        <v>12</v>
      </c>
      <c r="F93" s="20"/>
      <c r="G93" s="21"/>
      <c r="H93" s="21">
        <v>1</v>
      </c>
      <c r="I93" s="22"/>
      <c r="J93" s="23"/>
      <c r="K93" s="22"/>
      <c r="L93" s="22"/>
      <c r="M93" s="22">
        <f t="shared" si="8"/>
        <v>0</v>
      </c>
      <c r="N93" s="11"/>
    </row>
    <row r="94" spans="1:14" ht="15" customHeight="1" x14ac:dyDescent="0.15">
      <c r="A94" s="27" t="s">
        <v>137</v>
      </c>
      <c r="B94" s="28"/>
      <c r="C94" s="29" t="s">
        <v>138</v>
      </c>
      <c r="D94" s="19" t="s">
        <v>17</v>
      </c>
      <c r="E94" s="20">
        <v>46</v>
      </c>
      <c r="F94" s="20"/>
      <c r="G94" s="21"/>
      <c r="H94" s="21">
        <v>1</v>
      </c>
      <c r="I94" s="22"/>
      <c r="J94" s="23"/>
      <c r="K94" s="22"/>
      <c r="L94" s="22"/>
      <c r="M94" s="22">
        <f t="shared" si="8"/>
        <v>0</v>
      </c>
      <c r="N94" s="11"/>
    </row>
    <row r="95" spans="1:14" ht="15" customHeight="1" x14ac:dyDescent="0.15">
      <c r="A95" s="27" t="s">
        <v>139</v>
      </c>
      <c r="B95" s="28"/>
      <c r="C95" s="29" t="s">
        <v>140</v>
      </c>
      <c r="D95" s="19" t="s">
        <v>17</v>
      </c>
      <c r="E95" s="20">
        <v>11</v>
      </c>
      <c r="F95" s="20"/>
      <c r="G95" s="21"/>
      <c r="H95" s="21">
        <v>1</v>
      </c>
      <c r="I95" s="22"/>
      <c r="J95" s="23"/>
      <c r="K95" s="22"/>
      <c r="L95" s="22"/>
      <c r="M95" s="22">
        <f t="shared" si="8"/>
        <v>0</v>
      </c>
      <c r="N95" s="11"/>
    </row>
    <row r="96" spans="1:14" ht="15" customHeight="1" x14ac:dyDescent="0.15">
      <c r="A96" s="27" t="s">
        <v>141</v>
      </c>
      <c r="B96" s="28"/>
      <c r="C96" s="29" t="s">
        <v>142</v>
      </c>
      <c r="D96" s="19" t="s">
        <v>17</v>
      </c>
      <c r="E96" s="20">
        <v>1</v>
      </c>
      <c r="F96" s="20"/>
      <c r="G96" s="21"/>
      <c r="H96" s="21">
        <v>1</v>
      </c>
      <c r="I96" s="22"/>
      <c r="J96" s="23"/>
      <c r="K96" s="22"/>
      <c r="L96" s="22"/>
      <c r="M96" s="22">
        <f t="shared" si="8"/>
        <v>0</v>
      </c>
      <c r="N96" s="11"/>
    </row>
    <row r="97" spans="1:14" ht="15" customHeight="1" x14ac:dyDescent="0.15">
      <c r="A97" s="27" t="s">
        <v>143</v>
      </c>
      <c r="B97" s="28"/>
      <c r="C97" s="29" t="s">
        <v>144</v>
      </c>
      <c r="D97" s="19" t="s">
        <v>17</v>
      </c>
      <c r="E97" s="20">
        <v>1</v>
      </c>
      <c r="F97" s="20"/>
      <c r="G97" s="21"/>
      <c r="H97" s="21">
        <v>1</v>
      </c>
      <c r="I97" s="22"/>
      <c r="J97" s="23"/>
      <c r="K97" s="22"/>
      <c r="L97" s="22"/>
      <c r="M97" s="22">
        <f t="shared" si="8"/>
        <v>0</v>
      </c>
      <c r="N97" s="11"/>
    </row>
    <row r="98" spans="1:14" ht="15" customHeight="1" x14ac:dyDescent="0.15">
      <c r="A98" s="27" t="s">
        <v>145</v>
      </c>
      <c r="B98" s="28"/>
      <c r="C98" s="29" t="s">
        <v>71</v>
      </c>
      <c r="D98" s="13"/>
      <c r="E98" s="14"/>
      <c r="F98" s="14"/>
      <c r="G98" s="15"/>
      <c r="H98" s="15"/>
      <c r="I98" s="15"/>
      <c r="J98" s="15"/>
      <c r="K98" s="15"/>
      <c r="L98" s="15"/>
      <c r="M98" s="15"/>
      <c r="N98" s="11"/>
    </row>
    <row r="99" spans="1:14" ht="15" customHeight="1" x14ac:dyDescent="0.15">
      <c r="A99" s="27" t="s">
        <v>146</v>
      </c>
      <c r="B99" s="28"/>
      <c r="C99" s="29" t="s">
        <v>147</v>
      </c>
      <c r="D99" s="19"/>
      <c r="E99" s="32">
        <v>0</v>
      </c>
      <c r="F99" s="32"/>
      <c r="G99" s="33"/>
      <c r="H99" s="21">
        <v>1</v>
      </c>
      <c r="I99" s="22"/>
      <c r="J99" s="23"/>
      <c r="K99" s="22"/>
      <c r="L99" s="22"/>
      <c r="M99" s="22">
        <f>IF(ISNUMBER($K99),IF(ISNUMBER($G99),ROUND($K99*$G99,2),ROUND($K99*$F99,2)),IF(ISNUMBER($G99),ROUND($I99*$G99,2),ROUND($I99*$F99,2)))</f>
        <v>0</v>
      </c>
      <c r="N99" s="11"/>
    </row>
    <row r="100" spans="1:14" ht="15" customHeight="1" x14ac:dyDescent="0.15">
      <c r="A100" s="27"/>
      <c r="B100" s="28"/>
      <c r="C100" s="29" t="s">
        <v>66</v>
      </c>
      <c r="D100" s="13"/>
      <c r="E100" s="14"/>
      <c r="F100" s="14"/>
      <c r="G100" s="15"/>
      <c r="H100" s="15"/>
      <c r="I100" s="15"/>
      <c r="J100" s="15"/>
      <c r="K100" s="15"/>
      <c r="L100" s="15"/>
      <c r="M100" s="15"/>
      <c r="N100" s="11"/>
    </row>
    <row r="101" spans="1:14" ht="15" customHeight="1" x14ac:dyDescent="0.15">
      <c r="A101" s="27" t="s">
        <v>148</v>
      </c>
      <c r="B101" s="28"/>
      <c r="C101" s="29" t="s">
        <v>149</v>
      </c>
      <c r="D101" s="19"/>
      <c r="E101" s="32">
        <v>0</v>
      </c>
      <c r="F101" s="32"/>
      <c r="G101" s="33"/>
      <c r="H101" s="21">
        <v>1</v>
      </c>
      <c r="I101" s="22"/>
      <c r="J101" s="23"/>
      <c r="K101" s="22"/>
      <c r="L101" s="22"/>
      <c r="M101" s="22">
        <f t="shared" ref="M101:M103" si="9">IF(ISNUMBER($K101),IF(ISNUMBER($G101),ROUND($K101*$G101,2),ROUND($K101*$F101,2)),IF(ISNUMBER($G101),ROUND($I101*$G101,2),ROUND($I101*$F101,2)))</f>
        <v>0</v>
      </c>
      <c r="N101" s="11"/>
    </row>
    <row r="102" spans="1:14" ht="15" customHeight="1" x14ac:dyDescent="0.15">
      <c r="A102" s="27"/>
      <c r="B102" s="28"/>
      <c r="C102" s="29" t="s">
        <v>56</v>
      </c>
      <c r="D102" s="19"/>
      <c r="E102" s="32">
        <v>0</v>
      </c>
      <c r="F102" s="32"/>
      <c r="G102" s="33"/>
      <c r="H102" s="21">
        <v>1</v>
      </c>
      <c r="I102" s="22"/>
      <c r="J102" s="23"/>
      <c r="K102" s="22"/>
      <c r="L102" s="22"/>
      <c r="M102" s="22">
        <f t="shared" si="9"/>
        <v>0</v>
      </c>
      <c r="N102" s="11"/>
    </row>
    <row r="103" spans="1:14" ht="15" customHeight="1" x14ac:dyDescent="0.15">
      <c r="A103" s="27" t="s">
        <v>150</v>
      </c>
      <c r="B103" s="28"/>
      <c r="C103" s="29" t="s">
        <v>151</v>
      </c>
      <c r="D103" s="19"/>
      <c r="E103" s="32">
        <v>0</v>
      </c>
      <c r="F103" s="32"/>
      <c r="G103" s="33"/>
      <c r="H103" s="21">
        <v>1</v>
      </c>
      <c r="I103" s="22"/>
      <c r="J103" s="23"/>
      <c r="K103" s="22"/>
      <c r="L103" s="22"/>
      <c r="M103" s="22">
        <f t="shared" si="9"/>
        <v>0</v>
      </c>
      <c r="N103" s="11"/>
    </row>
    <row r="104" spans="1:14" ht="15" customHeight="1" x14ac:dyDescent="0.15">
      <c r="A104" s="27"/>
      <c r="B104" s="28"/>
      <c r="C104" s="29" t="s">
        <v>56</v>
      </c>
      <c r="D104" s="13"/>
      <c r="E104" s="14"/>
      <c r="F104" s="14"/>
      <c r="G104" s="15"/>
      <c r="H104" s="15"/>
      <c r="I104" s="15"/>
      <c r="J104" s="15"/>
      <c r="K104" s="15"/>
      <c r="L104" s="15"/>
      <c r="M104" s="15"/>
      <c r="N104" s="11"/>
    </row>
    <row r="105" spans="1:14" ht="15" customHeight="1" x14ac:dyDescent="0.15">
      <c r="A105" s="27" t="s">
        <v>152</v>
      </c>
      <c r="B105" s="28"/>
      <c r="C105" s="29" t="s">
        <v>153</v>
      </c>
      <c r="D105" s="19"/>
      <c r="E105" s="32">
        <v>0</v>
      </c>
      <c r="F105" s="32"/>
      <c r="G105" s="33"/>
      <c r="H105" s="21">
        <v>1</v>
      </c>
      <c r="I105" s="22"/>
      <c r="J105" s="23"/>
      <c r="K105" s="22"/>
      <c r="L105" s="22"/>
      <c r="M105" s="22">
        <f>IF(ISNUMBER($K105),IF(ISNUMBER($G105),ROUND($K105*$G105,2),ROUND($K105*$F105,2)),IF(ISNUMBER($G105),ROUND($I105*$G105,2),ROUND($I105*$F105,2)))</f>
        <v>0</v>
      </c>
      <c r="N105" s="11"/>
    </row>
    <row r="106" spans="1:14" ht="15" customHeight="1" x14ac:dyDescent="0.15">
      <c r="A106" s="27"/>
      <c r="B106" s="28"/>
      <c r="C106" s="29" t="s">
        <v>56</v>
      </c>
      <c r="D106" s="13"/>
      <c r="E106" s="14"/>
      <c r="F106" s="14"/>
      <c r="G106" s="15"/>
      <c r="H106" s="15"/>
      <c r="I106" s="15"/>
      <c r="J106" s="15"/>
      <c r="K106" s="15"/>
      <c r="L106" s="15"/>
      <c r="M106" s="15"/>
      <c r="N106" s="11"/>
    </row>
    <row r="107" spans="1:14" ht="33" customHeight="1" x14ac:dyDescent="0.15">
      <c r="A107" s="27"/>
      <c r="B107" s="28"/>
      <c r="C107" s="29" t="s">
        <v>154</v>
      </c>
      <c r="D107" s="19" t="s">
        <v>47</v>
      </c>
      <c r="E107" s="20">
        <v>0</v>
      </c>
      <c r="F107" s="20"/>
      <c r="G107" s="21"/>
      <c r="H107" s="21">
        <v>1</v>
      </c>
      <c r="I107" s="22"/>
      <c r="J107" s="23"/>
      <c r="K107" s="22"/>
      <c r="L107" s="22"/>
      <c r="M107" s="22">
        <f>IF(ISNUMBER($K107),IF(ISNUMBER($G107),ROUND($K107*$G107,2),ROUND($K107*$F107,2)),IF(ISNUMBER($G107),ROUND($I107*$G107,2),ROUND($I107*$F107,2)))</f>
        <v>0</v>
      </c>
      <c r="N107" s="11"/>
    </row>
    <row r="108" spans="1:14" ht="15" customHeight="1" x14ac:dyDescent="0.15">
      <c r="A108" s="27" t="s">
        <v>155</v>
      </c>
      <c r="B108" s="28"/>
      <c r="C108" s="29" t="s">
        <v>156</v>
      </c>
      <c r="D108" s="13"/>
      <c r="E108" s="14"/>
      <c r="F108" s="14"/>
      <c r="G108" s="15"/>
      <c r="H108" s="15"/>
      <c r="I108" s="15"/>
      <c r="J108" s="15"/>
      <c r="K108" s="15"/>
      <c r="L108" s="15"/>
      <c r="M108" s="15"/>
      <c r="N108" s="11"/>
    </row>
    <row r="109" spans="1:14" ht="15" customHeight="1" x14ac:dyDescent="0.15">
      <c r="A109" s="27"/>
      <c r="B109" s="28"/>
      <c r="C109" s="29" t="s">
        <v>64</v>
      </c>
      <c r="D109" s="13"/>
      <c r="E109" s="14"/>
      <c r="F109" s="14"/>
      <c r="G109" s="15"/>
      <c r="H109" s="15"/>
      <c r="I109" s="15"/>
      <c r="J109" s="15"/>
      <c r="K109" s="15"/>
      <c r="L109" s="15"/>
      <c r="M109" s="15"/>
      <c r="N109" s="11"/>
    </row>
    <row r="110" spans="1:14" ht="15" customHeight="1" x14ac:dyDescent="0.15">
      <c r="A110" s="27"/>
      <c r="B110" s="28"/>
      <c r="C110" s="29" t="s">
        <v>56</v>
      </c>
      <c r="D110" s="19" t="s">
        <v>47</v>
      </c>
      <c r="E110" s="20">
        <v>0</v>
      </c>
      <c r="F110" s="20"/>
      <c r="G110" s="21"/>
      <c r="H110" s="21">
        <v>1</v>
      </c>
      <c r="I110" s="22"/>
      <c r="J110" s="23"/>
      <c r="K110" s="22"/>
      <c r="L110" s="22"/>
      <c r="M110" s="22">
        <f>IF(ISNUMBER($K110),IF(ISNUMBER($G110),ROUND($K110*$G110,2),ROUND($K110*$F110,2)),IF(ISNUMBER($G110),ROUND($I110*$G110,2),ROUND($I110*$F110,2)))</f>
        <v>0</v>
      </c>
      <c r="N110" s="11"/>
    </row>
    <row r="111" spans="1:14" ht="15" customHeight="1" x14ac:dyDescent="0.15">
      <c r="A111" s="27"/>
      <c r="B111" s="28"/>
      <c r="C111" s="29" t="s">
        <v>157</v>
      </c>
      <c r="D111" s="13"/>
      <c r="E111" s="14"/>
      <c r="F111" s="14"/>
      <c r="G111" s="15"/>
      <c r="H111" s="15"/>
      <c r="I111" s="15"/>
      <c r="J111" s="15"/>
      <c r="K111" s="15"/>
      <c r="L111" s="15"/>
      <c r="M111" s="15"/>
      <c r="N111" s="11"/>
    </row>
    <row r="112" spans="1:14" ht="15" customHeight="1" x14ac:dyDescent="0.15">
      <c r="A112" s="27"/>
      <c r="B112" s="28"/>
      <c r="C112" s="29" t="s">
        <v>158</v>
      </c>
      <c r="D112" s="19" t="s">
        <v>17</v>
      </c>
      <c r="E112" s="20">
        <v>2</v>
      </c>
      <c r="F112" s="20"/>
      <c r="G112" s="21"/>
      <c r="H112" s="21">
        <v>1</v>
      </c>
      <c r="I112" s="22"/>
      <c r="J112" s="23"/>
      <c r="K112" s="22"/>
      <c r="L112" s="22"/>
      <c r="M112" s="22">
        <f t="shared" ref="M112:M115" si="10">IF(ISNUMBER($K112),IF(ISNUMBER($G112),ROUND($K112*$G112,2),ROUND($K112*$F112,2)),IF(ISNUMBER($G112),ROUND($I112*$G112,2),ROUND($I112*$F112,2)))</f>
        <v>0</v>
      </c>
      <c r="N112" s="11"/>
    </row>
    <row r="113" spans="1:14" ht="15" customHeight="1" x14ac:dyDescent="0.15">
      <c r="A113" s="27"/>
      <c r="B113" s="28"/>
      <c r="C113" s="29" t="s">
        <v>159</v>
      </c>
      <c r="D113" s="19" t="s">
        <v>17</v>
      </c>
      <c r="E113" s="20">
        <v>9</v>
      </c>
      <c r="F113" s="20"/>
      <c r="G113" s="21"/>
      <c r="H113" s="21">
        <v>1</v>
      </c>
      <c r="I113" s="22"/>
      <c r="J113" s="23"/>
      <c r="K113" s="22"/>
      <c r="L113" s="22"/>
      <c r="M113" s="22">
        <f t="shared" si="10"/>
        <v>0</v>
      </c>
      <c r="N113" s="11"/>
    </row>
    <row r="114" spans="1:14" ht="15" customHeight="1" x14ac:dyDescent="0.15">
      <c r="A114" s="27"/>
      <c r="B114" s="28"/>
      <c r="C114" s="29" t="s">
        <v>160</v>
      </c>
      <c r="D114" s="19" t="s">
        <v>17</v>
      </c>
      <c r="E114" s="20">
        <v>1</v>
      </c>
      <c r="F114" s="20"/>
      <c r="G114" s="21"/>
      <c r="H114" s="21">
        <v>1</v>
      </c>
      <c r="I114" s="22"/>
      <c r="J114" s="23"/>
      <c r="K114" s="22"/>
      <c r="L114" s="22"/>
      <c r="M114" s="22">
        <f t="shared" si="10"/>
        <v>0</v>
      </c>
      <c r="N114" s="11"/>
    </row>
    <row r="115" spans="1:14" ht="15" customHeight="1" x14ac:dyDescent="0.15">
      <c r="A115" s="27"/>
      <c r="B115" s="28"/>
      <c r="C115" s="29" t="s">
        <v>161</v>
      </c>
      <c r="D115" s="19" t="s">
        <v>68</v>
      </c>
      <c r="E115" s="20">
        <v>12</v>
      </c>
      <c r="F115" s="20"/>
      <c r="G115" s="21"/>
      <c r="H115" s="21">
        <v>1</v>
      </c>
      <c r="I115" s="22"/>
      <c r="J115" s="23"/>
      <c r="K115" s="22"/>
      <c r="L115" s="22"/>
      <c r="M115" s="22">
        <f t="shared" si="10"/>
        <v>0</v>
      </c>
      <c r="N115" s="11"/>
    </row>
    <row r="116" spans="1:14" ht="15" customHeight="1" x14ac:dyDescent="0.15">
      <c r="A116" s="27"/>
      <c r="B116" s="28"/>
      <c r="C116" s="29" t="s">
        <v>162</v>
      </c>
      <c r="D116" s="13"/>
      <c r="E116" s="14"/>
      <c r="F116" s="14"/>
      <c r="G116" s="15"/>
      <c r="H116" s="15"/>
      <c r="I116" s="15"/>
      <c r="J116" s="15"/>
      <c r="K116" s="15"/>
      <c r="L116" s="15"/>
      <c r="M116" s="15"/>
      <c r="N116" s="11"/>
    </row>
    <row r="117" spans="1:14" ht="15" customHeight="1" x14ac:dyDescent="0.15">
      <c r="A117" s="27"/>
      <c r="B117" s="28"/>
      <c r="C117" s="29" t="s">
        <v>159</v>
      </c>
      <c r="D117" s="19" t="s">
        <v>17</v>
      </c>
      <c r="E117" s="20">
        <v>3</v>
      </c>
      <c r="F117" s="20"/>
      <c r="G117" s="21"/>
      <c r="H117" s="21">
        <v>1</v>
      </c>
      <c r="I117" s="22"/>
      <c r="J117" s="23"/>
      <c r="K117" s="22"/>
      <c r="L117" s="22"/>
      <c r="M117" s="22">
        <f t="shared" ref="M117:M119" si="11">IF(ISNUMBER($K117),IF(ISNUMBER($G117),ROUND($K117*$G117,2),ROUND($K117*$F117,2)),IF(ISNUMBER($G117),ROUND($I117*$G117,2),ROUND($I117*$F117,2)))</f>
        <v>0</v>
      </c>
      <c r="N117" s="11"/>
    </row>
    <row r="118" spans="1:14" ht="15" customHeight="1" x14ac:dyDescent="0.15">
      <c r="A118" s="27"/>
      <c r="B118" s="28"/>
      <c r="C118" s="29" t="s">
        <v>160</v>
      </c>
      <c r="D118" s="19" t="s">
        <v>17</v>
      </c>
      <c r="E118" s="20">
        <v>3</v>
      </c>
      <c r="F118" s="20"/>
      <c r="G118" s="21"/>
      <c r="H118" s="21">
        <v>1</v>
      </c>
      <c r="I118" s="22"/>
      <c r="J118" s="23"/>
      <c r="K118" s="22"/>
      <c r="L118" s="22"/>
      <c r="M118" s="22">
        <f t="shared" si="11"/>
        <v>0</v>
      </c>
      <c r="N118" s="11"/>
    </row>
    <row r="119" spans="1:14" ht="15" customHeight="1" x14ac:dyDescent="0.15">
      <c r="A119" s="27"/>
      <c r="B119" s="28"/>
      <c r="C119" s="29" t="s">
        <v>161</v>
      </c>
      <c r="D119" s="19" t="s">
        <v>68</v>
      </c>
      <c r="E119" s="20">
        <v>3</v>
      </c>
      <c r="F119" s="20"/>
      <c r="G119" s="21"/>
      <c r="H119" s="21">
        <v>1</v>
      </c>
      <c r="I119" s="22"/>
      <c r="J119" s="23"/>
      <c r="K119" s="22"/>
      <c r="L119" s="22"/>
      <c r="M119" s="22">
        <f t="shared" si="11"/>
        <v>0</v>
      </c>
      <c r="N119" s="11"/>
    </row>
    <row r="120" spans="1:14" ht="15" customHeight="1" x14ac:dyDescent="0.15">
      <c r="A120" s="27"/>
      <c r="B120" s="28"/>
      <c r="C120" s="29" t="s">
        <v>163</v>
      </c>
      <c r="D120" s="13"/>
      <c r="E120" s="14"/>
      <c r="F120" s="14"/>
      <c r="G120" s="15"/>
      <c r="H120" s="15"/>
      <c r="I120" s="15"/>
      <c r="J120" s="15"/>
      <c r="K120" s="15"/>
      <c r="L120" s="15"/>
      <c r="M120" s="15"/>
      <c r="N120" s="11"/>
    </row>
    <row r="121" spans="1:14" ht="15" customHeight="1" x14ac:dyDescent="0.15">
      <c r="A121" s="27"/>
      <c r="B121" s="28"/>
      <c r="C121" s="29" t="s">
        <v>158</v>
      </c>
      <c r="D121" s="19" t="s">
        <v>17</v>
      </c>
      <c r="E121" s="20">
        <v>12</v>
      </c>
      <c r="F121" s="20"/>
      <c r="G121" s="21"/>
      <c r="H121" s="21">
        <v>1</v>
      </c>
      <c r="I121" s="22"/>
      <c r="J121" s="23"/>
      <c r="K121" s="22"/>
      <c r="L121" s="22"/>
      <c r="M121" s="22">
        <f>IF(ISNUMBER($K121),IF(ISNUMBER($G121),ROUND($K121*$G121,2),ROUND($K121*$F121,2)),IF(ISNUMBER($G121),ROUND($I121*$G121,2),ROUND($I121*$F121,2)))</f>
        <v>0</v>
      </c>
      <c r="N121" s="11"/>
    </row>
    <row r="122" spans="1:14" ht="15" customHeight="1" x14ac:dyDescent="0.15">
      <c r="A122" s="27"/>
      <c r="B122" s="28"/>
      <c r="C122" s="29" t="s">
        <v>164</v>
      </c>
      <c r="D122" s="13"/>
      <c r="E122" s="14"/>
      <c r="F122" s="14"/>
      <c r="G122" s="15"/>
      <c r="H122" s="15"/>
      <c r="I122" s="15"/>
      <c r="J122" s="15"/>
      <c r="K122" s="15"/>
      <c r="L122" s="15"/>
      <c r="M122" s="15"/>
      <c r="N122" s="11"/>
    </row>
    <row r="123" spans="1:14" ht="15" customHeight="1" x14ac:dyDescent="0.15">
      <c r="A123" s="27"/>
      <c r="B123" s="28"/>
      <c r="C123" s="29" t="s">
        <v>165</v>
      </c>
      <c r="D123" s="19" t="s">
        <v>17</v>
      </c>
      <c r="E123" s="20">
        <v>12</v>
      </c>
      <c r="F123" s="20"/>
      <c r="G123" s="21"/>
      <c r="H123" s="21">
        <v>1</v>
      </c>
      <c r="I123" s="22"/>
      <c r="J123" s="23"/>
      <c r="K123" s="22"/>
      <c r="L123" s="22"/>
      <c r="M123" s="22">
        <f t="shared" ref="M123:M125" si="12">IF(ISNUMBER($K123),IF(ISNUMBER($G123),ROUND($K123*$G123,2),ROUND($K123*$F123,2)),IF(ISNUMBER($G123),ROUND($I123*$G123,2),ROUND($I123*$F123,2)))</f>
        <v>0</v>
      </c>
      <c r="N123" s="11"/>
    </row>
    <row r="124" spans="1:14" ht="15" customHeight="1" x14ac:dyDescent="0.15">
      <c r="A124" s="27"/>
      <c r="B124" s="28"/>
      <c r="C124" s="29" t="s">
        <v>166</v>
      </c>
      <c r="D124" s="19" t="s">
        <v>17</v>
      </c>
      <c r="E124" s="20">
        <v>12</v>
      </c>
      <c r="F124" s="20"/>
      <c r="G124" s="21"/>
      <c r="H124" s="21">
        <v>1</v>
      </c>
      <c r="I124" s="22"/>
      <c r="J124" s="23"/>
      <c r="K124" s="22"/>
      <c r="L124" s="22"/>
      <c r="M124" s="22">
        <f t="shared" si="12"/>
        <v>0</v>
      </c>
      <c r="N124" s="11"/>
    </row>
    <row r="125" spans="1:14" ht="15" customHeight="1" x14ac:dyDescent="0.15">
      <c r="A125" s="27"/>
      <c r="B125" s="28"/>
      <c r="C125" s="29" t="s">
        <v>161</v>
      </c>
      <c r="D125" s="19" t="s">
        <v>68</v>
      </c>
      <c r="E125" s="20">
        <v>24</v>
      </c>
      <c r="F125" s="20"/>
      <c r="G125" s="21"/>
      <c r="H125" s="21">
        <v>1</v>
      </c>
      <c r="I125" s="22"/>
      <c r="J125" s="23"/>
      <c r="K125" s="22"/>
      <c r="L125" s="22"/>
      <c r="M125" s="22">
        <f t="shared" si="12"/>
        <v>0</v>
      </c>
      <c r="N125" s="11"/>
    </row>
    <row r="126" spans="1:14" ht="15" customHeight="1" x14ac:dyDescent="0.15">
      <c r="A126" s="27"/>
      <c r="B126" s="28"/>
      <c r="C126" s="29" t="s">
        <v>167</v>
      </c>
      <c r="D126" s="13"/>
      <c r="E126" s="14"/>
      <c r="F126" s="14"/>
      <c r="G126" s="15"/>
      <c r="H126" s="15"/>
      <c r="I126" s="15"/>
      <c r="J126" s="15"/>
      <c r="K126" s="15"/>
      <c r="L126" s="15"/>
      <c r="M126" s="15"/>
      <c r="N126" s="11"/>
    </row>
    <row r="127" spans="1:14" ht="15" customHeight="1" x14ac:dyDescent="0.15">
      <c r="A127" s="27"/>
      <c r="B127" s="28"/>
      <c r="C127" s="29" t="s">
        <v>165</v>
      </c>
      <c r="D127" s="19" t="s">
        <v>17</v>
      </c>
      <c r="E127" s="20">
        <v>10</v>
      </c>
      <c r="F127" s="20"/>
      <c r="G127" s="21"/>
      <c r="H127" s="21">
        <v>1</v>
      </c>
      <c r="I127" s="22"/>
      <c r="J127" s="23"/>
      <c r="K127" s="22"/>
      <c r="L127" s="22"/>
      <c r="M127" s="22">
        <f t="shared" ref="M127:M133" si="13">IF(ISNUMBER($K127),IF(ISNUMBER($G127),ROUND($K127*$G127,2),ROUND($K127*$F127,2)),IF(ISNUMBER($G127),ROUND($I127*$G127,2),ROUND($I127*$F127,2)))</f>
        <v>0</v>
      </c>
      <c r="N127" s="11"/>
    </row>
    <row r="128" spans="1:14" ht="15" customHeight="1" x14ac:dyDescent="0.15">
      <c r="A128" s="27"/>
      <c r="B128" s="28"/>
      <c r="C128" s="29" t="s">
        <v>159</v>
      </c>
      <c r="D128" s="19" t="s">
        <v>17</v>
      </c>
      <c r="E128" s="20">
        <v>2</v>
      </c>
      <c r="F128" s="20"/>
      <c r="G128" s="21"/>
      <c r="H128" s="21">
        <v>1</v>
      </c>
      <c r="I128" s="22"/>
      <c r="J128" s="23"/>
      <c r="K128" s="22"/>
      <c r="L128" s="22"/>
      <c r="M128" s="22">
        <f t="shared" si="13"/>
        <v>0</v>
      </c>
      <c r="N128" s="11"/>
    </row>
    <row r="129" spans="1:14" ht="15" customHeight="1" x14ac:dyDescent="0.15">
      <c r="A129" s="27"/>
      <c r="B129" s="28"/>
      <c r="C129" s="29" t="s">
        <v>166</v>
      </c>
      <c r="D129" s="19" t="s">
        <v>17</v>
      </c>
      <c r="E129" s="20">
        <v>12</v>
      </c>
      <c r="F129" s="20"/>
      <c r="G129" s="21"/>
      <c r="H129" s="21">
        <v>1</v>
      </c>
      <c r="I129" s="22"/>
      <c r="J129" s="23"/>
      <c r="K129" s="22"/>
      <c r="L129" s="22"/>
      <c r="M129" s="22">
        <f t="shared" si="13"/>
        <v>0</v>
      </c>
      <c r="N129" s="11"/>
    </row>
    <row r="130" spans="1:14" ht="15" customHeight="1" x14ac:dyDescent="0.15">
      <c r="A130" s="27"/>
      <c r="B130" s="28"/>
      <c r="C130" s="29" t="s">
        <v>161</v>
      </c>
      <c r="D130" s="19" t="s">
        <v>68</v>
      </c>
      <c r="E130" s="20">
        <v>72</v>
      </c>
      <c r="F130" s="20"/>
      <c r="G130" s="21"/>
      <c r="H130" s="21">
        <v>1</v>
      </c>
      <c r="I130" s="22"/>
      <c r="J130" s="23"/>
      <c r="K130" s="22"/>
      <c r="L130" s="22"/>
      <c r="M130" s="22">
        <f t="shared" si="13"/>
        <v>0</v>
      </c>
      <c r="N130" s="11"/>
    </row>
    <row r="131" spans="1:14" ht="15" customHeight="1" x14ac:dyDescent="0.15">
      <c r="A131" s="27"/>
      <c r="B131" s="28"/>
      <c r="C131" s="29" t="s">
        <v>168</v>
      </c>
      <c r="D131" s="19" t="s">
        <v>68</v>
      </c>
      <c r="E131" s="20">
        <v>12</v>
      </c>
      <c r="F131" s="20"/>
      <c r="G131" s="21"/>
      <c r="H131" s="21">
        <v>1</v>
      </c>
      <c r="I131" s="22"/>
      <c r="J131" s="23"/>
      <c r="K131" s="22"/>
      <c r="L131" s="22"/>
      <c r="M131" s="22">
        <f t="shared" si="13"/>
        <v>0</v>
      </c>
      <c r="N131" s="11"/>
    </row>
    <row r="132" spans="1:14" ht="15" customHeight="1" x14ac:dyDescent="0.15">
      <c r="A132" s="27"/>
      <c r="B132" s="28"/>
      <c r="C132" s="29" t="s">
        <v>169</v>
      </c>
      <c r="D132" s="19" t="s">
        <v>68</v>
      </c>
      <c r="E132" s="20">
        <v>12</v>
      </c>
      <c r="F132" s="20"/>
      <c r="G132" s="21"/>
      <c r="H132" s="21">
        <v>1</v>
      </c>
      <c r="I132" s="22"/>
      <c r="J132" s="23"/>
      <c r="K132" s="22"/>
      <c r="L132" s="22"/>
      <c r="M132" s="22">
        <f t="shared" si="13"/>
        <v>0</v>
      </c>
      <c r="N132" s="11"/>
    </row>
    <row r="133" spans="1:14" ht="15" customHeight="1" x14ac:dyDescent="0.15">
      <c r="A133" s="27"/>
      <c r="B133" s="28"/>
      <c r="C133" s="29" t="s">
        <v>170</v>
      </c>
      <c r="D133" s="19" t="s">
        <v>68</v>
      </c>
      <c r="E133" s="20">
        <v>12</v>
      </c>
      <c r="F133" s="20"/>
      <c r="G133" s="21"/>
      <c r="H133" s="21">
        <v>1</v>
      </c>
      <c r="I133" s="22"/>
      <c r="J133" s="23"/>
      <c r="K133" s="22"/>
      <c r="L133" s="22"/>
      <c r="M133" s="22">
        <f t="shared" si="13"/>
        <v>0</v>
      </c>
      <c r="N133" s="11"/>
    </row>
    <row r="134" spans="1:14" ht="15" customHeight="1" x14ac:dyDescent="0.15">
      <c r="A134" s="27"/>
      <c r="B134" s="28"/>
      <c r="C134" s="29" t="s">
        <v>171</v>
      </c>
      <c r="D134" s="13"/>
      <c r="E134" s="14"/>
      <c r="F134" s="14"/>
      <c r="G134" s="15"/>
      <c r="H134" s="15"/>
      <c r="I134" s="15"/>
      <c r="J134" s="15"/>
      <c r="K134" s="15"/>
      <c r="L134" s="15"/>
      <c r="M134" s="15"/>
      <c r="N134" s="11"/>
    </row>
    <row r="135" spans="1:14" ht="15" customHeight="1" x14ac:dyDescent="0.15">
      <c r="A135" s="27"/>
      <c r="B135" s="28"/>
      <c r="C135" s="29" t="s">
        <v>165</v>
      </c>
      <c r="D135" s="19" t="s">
        <v>17</v>
      </c>
      <c r="E135" s="20">
        <v>4</v>
      </c>
      <c r="F135" s="20"/>
      <c r="G135" s="21"/>
      <c r="H135" s="21">
        <v>1</v>
      </c>
      <c r="I135" s="22"/>
      <c r="J135" s="23"/>
      <c r="K135" s="22"/>
      <c r="L135" s="22"/>
      <c r="M135" s="22">
        <f t="shared" ref="M135:M137" si="14">IF(ISNUMBER($K135),IF(ISNUMBER($G135),ROUND($K135*$G135,2),ROUND($K135*$F135,2)),IF(ISNUMBER($G135),ROUND($I135*$G135,2),ROUND($I135*$F135,2)))</f>
        <v>0</v>
      </c>
      <c r="N135" s="11"/>
    </row>
    <row r="136" spans="1:14" ht="15" customHeight="1" x14ac:dyDescent="0.15">
      <c r="A136" s="27"/>
      <c r="B136" s="28"/>
      <c r="C136" s="29" t="s">
        <v>159</v>
      </c>
      <c r="D136" s="19" t="s">
        <v>17</v>
      </c>
      <c r="E136" s="20">
        <v>8</v>
      </c>
      <c r="F136" s="20"/>
      <c r="G136" s="21"/>
      <c r="H136" s="21">
        <v>1</v>
      </c>
      <c r="I136" s="22"/>
      <c r="J136" s="23"/>
      <c r="K136" s="22"/>
      <c r="L136" s="22"/>
      <c r="M136" s="22">
        <f t="shared" si="14"/>
        <v>0</v>
      </c>
      <c r="N136" s="11"/>
    </row>
    <row r="137" spans="1:14" ht="15" customHeight="1" x14ac:dyDescent="0.15">
      <c r="A137" s="27"/>
      <c r="B137" s="28"/>
      <c r="C137" s="29" t="s">
        <v>161</v>
      </c>
      <c r="D137" s="19" t="s">
        <v>68</v>
      </c>
      <c r="E137" s="20">
        <v>84</v>
      </c>
      <c r="F137" s="20"/>
      <c r="G137" s="21"/>
      <c r="H137" s="21">
        <v>1</v>
      </c>
      <c r="I137" s="22"/>
      <c r="J137" s="23"/>
      <c r="K137" s="22"/>
      <c r="L137" s="22"/>
      <c r="M137" s="22">
        <f t="shared" si="14"/>
        <v>0</v>
      </c>
      <c r="N137" s="11"/>
    </row>
    <row r="138" spans="1:14" ht="15" customHeight="1" x14ac:dyDescent="0.15">
      <c r="A138" s="27"/>
      <c r="B138" s="28"/>
      <c r="C138" s="29" t="s">
        <v>172</v>
      </c>
      <c r="D138" s="13"/>
      <c r="E138" s="14"/>
      <c r="F138" s="14"/>
      <c r="G138" s="15"/>
      <c r="H138" s="15"/>
      <c r="I138" s="15"/>
      <c r="J138" s="15"/>
      <c r="K138" s="15"/>
      <c r="L138" s="15"/>
      <c r="M138" s="15"/>
      <c r="N138" s="11"/>
    </row>
    <row r="139" spans="1:14" ht="15" customHeight="1" x14ac:dyDescent="0.15">
      <c r="A139" s="27"/>
      <c r="B139" s="28"/>
      <c r="C139" s="29" t="s">
        <v>165</v>
      </c>
      <c r="D139" s="19" t="s">
        <v>17</v>
      </c>
      <c r="E139" s="20">
        <v>7</v>
      </c>
      <c r="F139" s="20"/>
      <c r="G139" s="21"/>
      <c r="H139" s="21">
        <v>1</v>
      </c>
      <c r="I139" s="22"/>
      <c r="J139" s="23"/>
      <c r="K139" s="22"/>
      <c r="L139" s="22"/>
      <c r="M139" s="22">
        <f t="shared" ref="M139:M140" si="15">IF(ISNUMBER($K139),IF(ISNUMBER($G139),ROUND($K139*$G139,2),ROUND($K139*$F139,2)),IF(ISNUMBER($G139),ROUND($I139*$G139,2),ROUND($I139*$F139,2)))</f>
        <v>0</v>
      </c>
      <c r="N139" s="11"/>
    </row>
    <row r="140" spans="1:14" ht="15" customHeight="1" x14ac:dyDescent="0.15">
      <c r="A140" s="27"/>
      <c r="B140" s="28"/>
      <c r="C140" s="29" t="s">
        <v>161</v>
      </c>
      <c r="D140" s="19" t="s">
        <v>68</v>
      </c>
      <c r="E140" s="20">
        <v>21</v>
      </c>
      <c r="F140" s="20"/>
      <c r="G140" s="21"/>
      <c r="H140" s="21">
        <v>1</v>
      </c>
      <c r="I140" s="22"/>
      <c r="J140" s="23"/>
      <c r="K140" s="22"/>
      <c r="L140" s="22"/>
      <c r="M140" s="22">
        <f t="shared" si="15"/>
        <v>0</v>
      </c>
      <c r="N140" s="11"/>
    </row>
    <row r="141" spans="1:14" ht="15" customHeight="1" x14ac:dyDescent="0.15">
      <c r="A141" s="27"/>
      <c r="B141" s="28"/>
      <c r="C141" s="29" t="s">
        <v>173</v>
      </c>
      <c r="D141" s="13"/>
      <c r="E141" s="14"/>
      <c r="F141" s="14"/>
      <c r="G141" s="15"/>
      <c r="H141" s="15"/>
      <c r="I141" s="15"/>
      <c r="J141" s="15"/>
      <c r="K141" s="15"/>
      <c r="L141" s="15"/>
      <c r="M141" s="15"/>
      <c r="N141" s="11"/>
    </row>
    <row r="142" spans="1:14" ht="15" customHeight="1" x14ac:dyDescent="0.15">
      <c r="A142" s="27"/>
      <c r="B142" s="28"/>
      <c r="C142" s="29" t="s">
        <v>159</v>
      </c>
      <c r="D142" s="19" t="s">
        <v>17</v>
      </c>
      <c r="E142" s="20">
        <v>12</v>
      </c>
      <c r="F142" s="20"/>
      <c r="G142" s="21"/>
      <c r="H142" s="21">
        <v>1</v>
      </c>
      <c r="I142" s="22"/>
      <c r="J142" s="23"/>
      <c r="K142" s="22"/>
      <c r="L142" s="22"/>
      <c r="M142" s="22">
        <f t="shared" ref="M142:M143" si="16">IF(ISNUMBER($K142),IF(ISNUMBER($G142),ROUND($K142*$G142,2),ROUND($K142*$F142,2)),IF(ISNUMBER($G142),ROUND($I142*$G142,2),ROUND($I142*$F142,2)))</f>
        <v>0</v>
      </c>
      <c r="N142" s="11"/>
    </row>
    <row r="143" spans="1:14" ht="15" customHeight="1" x14ac:dyDescent="0.15">
      <c r="A143" s="27"/>
      <c r="B143" s="28"/>
      <c r="C143" s="29" t="s">
        <v>161</v>
      </c>
      <c r="D143" s="19" t="s">
        <v>68</v>
      </c>
      <c r="E143" s="20">
        <v>48</v>
      </c>
      <c r="F143" s="20"/>
      <c r="G143" s="21"/>
      <c r="H143" s="21">
        <v>1</v>
      </c>
      <c r="I143" s="22"/>
      <c r="J143" s="23"/>
      <c r="K143" s="22"/>
      <c r="L143" s="22"/>
      <c r="M143" s="22">
        <f t="shared" si="16"/>
        <v>0</v>
      </c>
      <c r="N143" s="11"/>
    </row>
    <row r="144" spans="1:14" ht="15" customHeight="1" x14ac:dyDescent="0.15">
      <c r="A144" s="27"/>
      <c r="B144" s="28"/>
      <c r="C144" s="29" t="s">
        <v>174</v>
      </c>
      <c r="D144" s="13"/>
      <c r="E144" s="14"/>
      <c r="F144" s="14"/>
      <c r="G144" s="15"/>
      <c r="H144" s="15"/>
      <c r="I144" s="15"/>
      <c r="J144" s="15"/>
      <c r="K144" s="15"/>
      <c r="L144" s="15"/>
      <c r="M144" s="15"/>
      <c r="N144" s="11"/>
    </row>
    <row r="145" spans="1:14" ht="15" customHeight="1" x14ac:dyDescent="0.15">
      <c r="A145" s="27"/>
      <c r="B145" s="28"/>
      <c r="C145" s="29" t="s">
        <v>165</v>
      </c>
      <c r="D145" s="19" t="s">
        <v>17</v>
      </c>
      <c r="E145" s="20">
        <v>6</v>
      </c>
      <c r="F145" s="20"/>
      <c r="G145" s="21"/>
      <c r="H145" s="21">
        <v>1</v>
      </c>
      <c r="I145" s="22"/>
      <c r="J145" s="23"/>
      <c r="K145" s="22"/>
      <c r="L145" s="22"/>
      <c r="M145" s="22">
        <f t="shared" ref="M145:M146" si="17">IF(ISNUMBER($K145),IF(ISNUMBER($G145),ROUND($K145*$G145,2),ROUND($K145*$F145,2)),IF(ISNUMBER($G145),ROUND($I145*$G145,2),ROUND($I145*$F145,2)))</f>
        <v>0</v>
      </c>
      <c r="N145" s="11"/>
    </row>
    <row r="146" spans="1:14" ht="15" customHeight="1" x14ac:dyDescent="0.15">
      <c r="A146" s="27"/>
      <c r="B146" s="28"/>
      <c r="C146" s="29" t="s">
        <v>161</v>
      </c>
      <c r="D146" s="19" t="s">
        <v>68</v>
      </c>
      <c r="E146" s="20">
        <v>6</v>
      </c>
      <c r="F146" s="20"/>
      <c r="G146" s="21"/>
      <c r="H146" s="21">
        <v>1</v>
      </c>
      <c r="I146" s="22"/>
      <c r="J146" s="23"/>
      <c r="K146" s="22"/>
      <c r="L146" s="22"/>
      <c r="M146" s="22">
        <f t="shared" si="17"/>
        <v>0</v>
      </c>
      <c r="N146" s="11"/>
    </row>
    <row r="147" spans="1:14" ht="15" customHeight="1" x14ac:dyDescent="0.15">
      <c r="A147" s="27"/>
      <c r="B147" s="28"/>
      <c r="C147" s="29" t="s">
        <v>175</v>
      </c>
      <c r="D147" s="13"/>
      <c r="E147" s="14"/>
      <c r="F147" s="14"/>
      <c r="G147" s="15"/>
      <c r="H147" s="15"/>
      <c r="I147" s="15"/>
      <c r="J147" s="15"/>
      <c r="K147" s="15"/>
      <c r="L147" s="15"/>
      <c r="M147" s="15"/>
      <c r="N147" s="11"/>
    </row>
    <row r="148" spans="1:14" ht="15" customHeight="1" x14ac:dyDescent="0.15">
      <c r="A148" s="27"/>
      <c r="B148" s="28"/>
      <c r="C148" s="29" t="s">
        <v>176</v>
      </c>
      <c r="D148" s="19" t="s">
        <v>17</v>
      </c>
      <c r="E148" s="20">
        <v>1</v>
      </c>
      <c r="F148" s="20"/>
      <c r="G148" s="21"/>
      <c r="H148" s="21">
        <v>1</v>
      </c>
      <c r="I148" s="22"/>
      <c r="J148" s="23"/>
      <c r="K148" s="22"/>
      <c r="L148" s="22"/>
      <c r="M148" s="22">
        <f t="shared" ref="M148:M152" si="18">IF(ISNUMBER($K148),IF(ISNUMBER($G148),ROUND($K148*$G148,2),ROUND($K148*$F148,2)),IF(ISNUMBER($G148),ROUND($I148*$G148,2),ROUND($I148*$F148,2)))</f>
        <v>0</v>
      </c>
      <c r="N148" s="11"/>
    </row>
    <row r="149" spans="1:14" ht="23.25" customHeight="1" x14ac:dyDescent="0.15">
      <c r="A149" s="27"/>
      <c r="B149" s="28"/>
      <c r="C149" s="29" t="s">
        <v>177</v>
      </c>
      <c r="D149" s="19" t="s">
        <v>17</v>
      </c>
      <c r="E149" s="20">
        <v>11</v>
      </c>
      <c r="F149" s="20"/>
      <c r="G149" s="21"/>
      <c r="H149" s="21">
        <v>1</v>
      </c>
      <c r="I149" s="22"/>
      <c r="J149" s="23"/>
      <c r="K149" s="22"/>
      <c r="L149" s="22"/>
      <c r="M149" s="22">
        <f t="shared" si="18"/>
        <v>0</v>
      </c>
      <c r="N149" s="11"/>
    </row>
    <row r="150" spans="1:14" ht="15" customHeight="1" x14ac:dyDescent="0.15">
      <c r="A150" s="27"/>
      <c r="B150" s="28"/>
      <c r="C150" s="29" t="s">
        <v>178</v>
      </c>
      <c r="D150" s="19" t="s">
        <v>17</v>
      </c>
      <c r="E150" s="20">
        <v>12</v>
      </c>
      <c r="F150" s="20"/>
      <c r="G150" s="21"/>
      <c r="H150" s="21">
        <v>1</v>
      </c>
      <c r="I150" s="22"/>
      <c r="J150" s="23"/>
      <c r="K150" s="22"/>
      <c r="L150" s="22"/>
      <c r="M150" s="22">
        <f t="shared" si="18"/>
        <v>0</v>
      </c>
      <c r="N150" s="11"/>
    </row>
    <row r="151" spans="1:14" ht="15" customHeight="1" x14ac:dyDescent="0.15">
      <c r="A151" s="27"/>
      <c r="B151" s="28"/>
      <c r="C151" s="29" t="s">
        <v>179</v>
      </c>
      <c r="D151" s="19" t="s">
        <v>17</v>
      </c>
      <c r="E151" s="20">
        <v>12</v>
      </c>
      <c r="F151" s="20"/>
      <c r="G151" s="21"/>
      <c r="H151" s="21">
        <v>1</v>
      </c>
      <c r="I151" s="22"/>
      <c r="J151" s="23"/>
      <c r="K151" s="22"/>
      <c r="L151" s="22"/>
      <c r="M151" s="22">
        <f t="shared" si="18"/>
        <v>0</v>
      </c>
      <c r="N151" s="11"/>
    </row>
    <row r="152" spans="1:14" ht="15" customHeight="1" x14ac:dyDescent="0.15">
      <c r="A152" s="27"/>
      <c r="B152" s="28"/>
      <c r="C152" s="29" t="s">
        <v>180</v>
      </c>
      <c r="D152" s="19" t="s">
        <v>17</v>
      </c>
      <c r="E152" s="20">
        <v>11</v>
      </c>
      <c r="F152" s="20"/>
      <c r="G152" s="21"/>
      <c r="H152" s="21">
        <v>1</v>
      </c>
      <c r="I152" s="22"/>
      <c r="J152" s="23"/>
      <c r="K152" s="22"/>
      <c r="L152" s="22"/>
      <c r="M152" s="22">
        <f t="shared" si="18"/>
        <v>0</v>
      </c>
      <c r="N152" s="11"/>
    </row>
    <row r="153" spans="1:14" ht="15" customHeight="1" x14ac:dyDescent="0.15">
      <c r="A153" s="27"/>
      <c r="B153" s="28"/>
      <c r="C153" s="29" t="s">
        <v>181</v>
      </c>
      <c r="D153" s="13"/>
      <c r="E153" s="14"/>
      <c r="F153" s="14"/>
      <c r="G153" s="15"/>
      <c r="H153" s="15"/>
      <c r="I153" s="15"/>
      <c r="J153" s="15"/>
      <c r="K153" s="15"/>
      <c r="L153" s="15"/>
      <c r="M153" s="15"/>
      <c r="N153" s="11"/>
    </row>
    <row r="154" spans="1:14" ht="15" customHeight="1" x14ac:dyDescent="0.15">
      <c r="A154" s="27"/>
      <c r="B154" s="28"/>
      <c r="C154" s="29" t="s">
        <v>182</v>
      </c>
      <c r="D154" s="19" t="s">
        <v>17</v>
      </c>
      <c r="E154" s="20">
        <v>12</v>
      </c>
      <c r="F154" s="20"/>
      <c r="G154" s="21"/>
      <c r="H154" s="21">
        <v>1</v>
      </c>
      <c r="I154" s="22"/>
      <c r="J154" s="23"/>
      <c r="K154" s="22"/>
      <c r="L154" s="22"/>
      <c r="M154" s="22">
        <f t="shared" ref="M154:M155" si="19">IF(ISNUMBER($K154),IF(ISNUMBER($G154),ROUND($K154*$G154,2),ROUND($K154*$F154,2)),IF(ISNUMBER($G154),ROUND($I154*$G154,2),ROUND($I154*$F154,2)))</f>
        <v>0</v>
      </c>
      <c r="N154" s="11"/>
    </row>
    <row r="155" spans="1:14" ht="15" customHeight="1" x14ac:dyDescent="0.15">
      <c r="A155" s="27"/>
      <c r="B155" s="28"/>
      <c r="C155" s="29" t="s">
        <v>183</v>
      </c>
      <c r="D155" s="19" t="s">
        <v>68</v>
      </c>
      <c r="E155" s="20">
        <v>12</v>
      </c>
      <c r="F155" s="20"/>
      <c r="G155" s="21"/>
      <c r="H155" s="21">
        <v>1</v>
      </c>
      <c r="I155" s="22"/>
      <c r="J155" s="23"/>
      <c r="K155" s="22"/>
      <c r="L155" s="22"/>
      <c r="M155" s="22">
        <f t="shared" si="19"/>
        <v>0</v>
      </c>
      <c r="N155" s="11"/>
    </row>
    <row r="156" spans="1:14" ht="15" customHeight="1" x14ac:dyDescent="0.15">
      <c r="A156" s="38" t="s">
        <v>184</v>
      </c>
      <c r="B156" s="39"/>
      <c r="C156" s="39"/>
      <c r="D156" s="39"/>
      <c r="E156" s="39"/>
      <c r="F156" s="39"/>
      <c r="G156" s="39"/>
      <c r="H156" s="39"/>
      <c r="I156" s="40"/>
      <c r="M156" s="30">
        <f>M$77+M$79+SUM(M$81:M$84)+SUM(M$87:M$89)+SUM(M$91:M$97)+M$99+SUM(M$101:M$103)+M$105+M$107+M$110+SUM(M$112:M$115)+SUM(M$117:M$119)+M$121+SUM(M$123:M$125)+SUM(M$127:M$133)+SUM(M$135:M$137)+SUM(M$139:M$140)+SUM(M$142:M$143)+SUM(M$145:M$146)+SUM(M$148:M$152)+SUM(M$154:M$155)</f>
        <v>0</v>
      </c>
      <c r="N156" s="31"/>
    </row>
    <row r="157" spans="1:14" ht="15" customHeight="1" x14ac:dyDescent="0.15">
      <c r="A157" s="24" t="s">
        <v>185</v>
      </c>
      <c r="B157" s="25"/>
      <c r="C157" s="26" t="s">
        <v>186</v>
      </c>
      <c r="D157" s="13"/>
      <c r="E157" s="14"/>
      <c r="F157" s="14"/>
      <c r="G157" s="15"/>
      <c r="H157" s="15"/>
      <c r="I157" s="15"/>
      <c r="J157" s="15"/>
      <c r="K157" s="15"/>
      <c r="L157" s="15"/>
      <c r="M157" s="15"/>
      <c r="N157" s="11"/>
    </row>
    <row r="158" spans="1:14" ht="15" customHeight="1" x14ac:dyDescent="0.15">
      <c r="A158" s="27" t="s">
        <v>187</v>
      </c>
      <c r="B158" s="28"/>
      <c r="C158" s="29" t="s">
        <v>188</v>
      </c>
      <c r="D158" s="13"/>
      <c r="E158" s="14"/>
      <c r="F158" s="14"/>
      <c r="G158" s="15"/>
      <c r="H158" s="15"/>
      <c r="I158" s="15"/>
      <c r="J158" s="15"/>
      <c r="K158" s="15"/>
      <c r="L158" s="15"/>
      <c r="M158" s="15"/>
      <c r="N158" s="11"/>
    </row>
    <row r="159" spans="1:14" ht="15" customHeight="1" x14ac:dyDescent="0.15">
      <c r="A159" s="27"/>
      <c r="B159" s="28"/>
      <c r="C159" s="29" t="s">
        <v>189</v>
      </c>
      <c r="D159" s="13"/>
      <c r="E159" s="14"/>
      <c r="F159" s="14"/>
      <c r="G159" s="15"/>
      <c r="H159" s="15"/>
      <c r="I159" s="15"/>
      <c r="J159" s="15"/>
      <c r="K159" s="15"/>
      <c r="L159" s="15"/>
      <c r="M159" s="15"/>
      <c r="N159" s="11"/>
    </row>
    <row r="160" spans="1:14" ht="23.25" customHeight="1" x14ac:dyDescent="0.15">
      <c r="A160" s="27"/>
      <c r="B160" s="28"/>
      <c r="C160" s="29" t="s">
        <v>190</v>
      </c>
      <c r="D160" s="19"/>
      <c r="E160" s="32">
        <v>0</v>
      </c>
      <c r="F160" s="32"/>
      <c r="G160" s="33"/>
      <c r="H160" s="21">
        <v>1</v>
      </c>
      <c r="I160" s="22"/>
      <c r="J160" s="23"/>
      <c r="K160" s="22"/>
      <c r="L160" s="22"/>
      <c r="M160" s="22">
        <f t="shared" ref="M160:M161" si="20">IF(ISNUMBER($K160),IF(ISNUMBER($G160),ROUND($K160*$G160,2),ROUND($K160*$F160,2)),IF(ISNUMBER($G160),ROUND($I160*$G160,2),ROUND($I160*$F160,2)))</f>
        <v>0</v>
      </c>
      <c r="N160" s="11"/>
    </row>
    <row r="161" spans="1:14" ht="15" customHeight="1" x14ac:dyDescent="0.15">
      <c r="A161" s="27"/>
      <c r="B161" s="28"/>
      <c r="C161" s="29" t="s">
        <v>191</v>
      </c>
      <c r="D161" s="19" t="s">
        <v>68</v>
      </c>
      <c r="E161" s="20">
        <v>3</v>
      </c>
      <c r="F161" s="20"/>
      <c r="G161" s="21"/>
      <c r="H161" s="21">
        <v>4</v>
      </c>
      <c r="I161" s="22"/>
      <c r="J161" s="23"/>
      <c r="K161" s="22"/>
      <c r="L161" s="22"/>
      <c r="M161" s="22">
        <f t="shared" si="20"/>
        <v>0</v>
      </c>
      <c r="N161" s="11"/>
    </row>
    <row r="162" spans="1:14" ht="15" customHeight="1" x14ac:dyDescent="0.15">
      <c r="A162" s="27" t="s">
        <v>192</v>
      </c>
      <c r="B162" s="28"/>
      <c r="C162" s="29" t="s">
        <v>193</v>
      </c>
      <c r="D162" s="13"/>
      <c r="E162" s="14"/>
      <c r="F162" s="14"/>
      <c r="G162" s="15"/>
      <c r="H162" s="15"/>
      <c r="I162" s="15"/>
      <c r="J162" s="15"/>
      <c r="K162" s="15"/>
      <c r="L162" s="15"/>
      <c r="M162" s="15"/>
      <c r="N162" s="11"/>
    </row>
    <row r="163" spans="1:14" ht="23.25" customHeight="1" x14ac:dyDescent="0.15">
      <c r="A163" s="27"/>
      <c r="B163" s="28"/>
      <c r="C163" s="29" t="s">
        <v>190</v>
      </c>
      <c r="D163" s="19"/>
      <c r="E163" s="32">
        <v>0</v>
      </c>
      <c r="F163" s="32"/>
      <c r="G163" s="33"/>
      <c r="H163" s="21">
        <v>1</v>
      </c>
      <c r="I163" s="22"/>
      <c r="J163" s="23"/>
      <c r="K163" s="22"/>
      <c r="L163" s="22"/>
      <c r="M163" s="22">
        <f t="shared" ref="M163:M164" si="21">IF(ISNUMBER($K163),IF(ISNUMBER($G163),ROUND($K163*$G163,2),ROUND($K163*$F163,2)),IF(ISNUMBER($G163),ROUND($I163*$G163,2),ROUND($I163*$F163,2)))</f>
        <v>0</v>
      </c>
      <c r="N163" s="11"/>
    </row>
    <row r="164" spans="1:14" ht="15" customHeight="1" x14ac:dyDescent="0.15">
      <c r="A164" s="27"/>
      <c r="B164" s="28"/>
      <c r="C164" s="29" t="s">
        <v>194</v>
      </c>
      <c r="D164" s="19" t="s">
        <v>68</v>
      </c>
      <c r="E164" s="20">
        <v>1</v>
      </c>
      <c r="F164" s="20"/>
      <c r="G164" s="21"/>
      <c r="H164" s="21">
        <v>4</v>
      </c>
      <c r="I164" s="22"/>
      <c r="J164" s="23"/>
      <c r="K164" s="22"/>
      <c r="L164" s="22"/>
      <c r="M164" s="22">
        <f t="shared" si="21"/>
        <v>0</v>
      </c>
      <c r="N164" s="11"/>
    </row>
    <row r="165" spans="1:14" ht="15" customHeight="1" x14ac:dyDescent="0.15">
      <c r="A165" s="27" t="s">
        <v>195</v>
      </c>
      <c r="B165" s="28"/>
      <c r="C165" s="29" t="s">
        <v>196</v>
      </c>
      <c r="D165" s="13"/>
      <c r="E165" s="14"/>
      <c r="F165" s="14"/>
      <c r="G165" s="15"/>
      <c r="H165" s="15"/>
      <c r="I165" s="15"/>
      <c r="J165" s="15"/>
      <c r="K165" s="15"/>
      <c r="L165" s="15"/>
      <c r="M165" s="15"/>
      <c r="N165" s="11"/>
    </row>
    <row r="166" spans="1:14" ht="15" customHeight="1" x14ac:dyDescent="0.15">
      <c r="A166" s="27"/>
      <c r="B166" s="28"/>
      <c r="C166" s="29" t="s">
        <v>56</v>
      </c>
      <c r="D166" s="19" t="s">
        <v>68</v>
      </c>
      <c r="E166" s="20">
        <v>1</v>
      </c>
      <c r="F166" s="20"/>
      <c r="G166" s="21"/>
      <c r="H166" s="21">
        <v>1</v>
      </c>
      <c r="I166" s="22"/>
      <c r="J166" s="23"/>
      <c r="K166" s="22"/>
      <c r="L166" s="22"/>
      <c r="M166" s="22">
        <f>IF(ISNUMBER($K166),IF(ISNUMBER($G166),ROUND($K166*$G166,2),ROUND($K166*$F166,2)),IF(ISNUMBER($G166),ROUND($I166*$G166,2),ROUND($I166*$F166,2)))</f>
        <v>0</v>
      </c>
      <c r="N166" s="11"/>
    </row>
    <row r="167" spans="1:14" ht="15" customHeight="1" x14ac:dyDescent="0.15">
      <c r="A167" s="27" t="s">
        <v>197</v>
      </c>
      <c r="B167" s="28"/>
      <c r="C167" s="29" t="s">
        <v>198</v>
      </c>
      <c r="D167" s="13"/>
      <c r="E167" s="14"/>
      <c r="F167" s="14"/>
      <c r="G167" s="15"/>
      <c r="H167" s="15"/>
      <c r="I167" s="15"/>
      <c r="J167" s="15"/>
      <c r="K167" s="15"/>
      <c r="L167" s="15"/>
      <c r="M167" s="15"/>
      <c r="N167" s="11"/>
    </row>
    <row r="168" spans="1:14" ht="15" customHeight="1" x14ac:dyDescent="0.15">
      <c r="A168" s="27"/>
      <c r="B168" s="28"/>
      <c r="C168" s="29" t="s">
        <v>199</v>
      </c>
      <c r="D168" s="19" t="s">
        <v>17</v>
      </c>
      <c r="E168" s="20">
        <v>1</v>
      </c>
      <c r="F168" s="20"/>
      <c r="G168" s="21"/>
      <c r="H168" s="21">
        <v>4</v>
      </c>
      <c r="I168" s="22"/>
      <c r="J168" s="23"/>
      <c r="K168" s="22"/>
      <c r="L168" s="22"/>
      <c r="M168" s="22">
        <f t="shared" ref="M168:M169" si="22">IF(ISNUMBER($K168),IF(ISNUMBER($G168),ROUND($K168*$G168,2),ROUND($K168*$F168,2)),IF(ISNUMBER($G168),ROUND($I168*$G168,2),ROUND($I168*$F168,2)))</f>
        <v>0</v>
      </c>
      <c r="N168" s="11"/>
    </row>
    <row r="169" spans="1:14" ht="15" customHeight="1" x14ac:dyDescent="0.15">
      <c r="A169" s="27" t="s">
        <v>200</v>
      </c>
      <c r="B169" s="28"/>
      <c r="C169" s="29" t="s">
        <v>201</v>
      </c>
      <c r="D169" s="19" t="s">
        <v>17</v>
      </c>
      <c r="E169" s="20">
        <v>1</v>
      </c>
      <c r="F169" s="20"/>
      <c r="G169" s="21"/>
      <c r="H169" s="21">
        <v>4</v>
      </c>
      <c r="I169" s="22"/>
      <c r="J169" s="23"/>
      <c r="K169" s="22"/>
      <c r="L169" s="22"/>
      <c r="M169" s="22">
        <f t="shared" si="22"/>
        <v>0</v>
      </c>
      <c r="N169" s="11"/>
    </row>
    <row r="170" spans="1:14" ht="15" customHeight="1" x14ac:dyDescent="0.15">
      <c r="A170" s="38" t="s">
        <v>202</v>
      </c>
      <c r="B170" s="39"/>
      <c r="C170" s="39"/>
      <c r="D170" s="39"/>
      <c r="E170" s="39"/>
      <c r="F170" s="39"/>
      <c r="G170" s="39"/>
      <c r="H170" s="39"/>
      <c r="I170" s="40"/>
      <c r="M170" s="30">
        <f>SUM(M$160:M$161)+SUM(M$163:M$164)+M$166+SUM(M$168:M$169)</f>
        <v>0</v>
      </c>
      <c r="N170" s="31"/>
    </row>
    <row r="171" spans="1:14" ht="15" customHeight="1" x14ac:dyDescent="0.15">
      <c r="A171" s="24" t="s">
        <v>203</v>
      </c>
      <c r="B171" s="25"/>
      <c r="C171" s="26" t="s">
        <v>204</v>
      </c>
      <c r="D171" s="19" t="s">
        <v>17</v>
      </c>
      <c r="E171" s="20">
        <v>1</v>
      </c>
      <c r="F171" s="20"/>
      <c r="G171" s="21"/>
      <c r="H171" s="21">
        <v>1</v>
      </c>
      <c r="I171" s="22"/>
      <c r="J171" s="23"/>
      <c r="K171" s="22"/>
      <c r="L171" s="22"/>
      <c r="M171" s="22">
        <f>IF(ISNUMBER($K171),IF(ISNUMBER($G171),ROUND($K171*$G171,2),ROUND($K171*$F171,2)),IF(ISNUMBER($G171),ROUND($I171*$G171,2),ROUND($I171*$F171,2)))</f>
        <v>0</v>
      </c>
      <c r="N171" s="11"/>
    </row>
    <row r="172" spans="1:14" ht="24" customHeight="1" x14ac:dyDescent="0.15">
      <c r="A172" s="41" t="s">
        <v>205</v>
      </c>
      <c r="B172" s="42"/>
      <c r="C172" s="42"/>
      <c r="D172" s="42"/>
      <c r="E172" s="42"/>
      <c r="F172" s="42"/>
      <c r="G172" s="42"/>
      <c r="H172" s="42"/>
      <c r="I172" s="43"/>
      <c r="M172" s="34">
        <f>M$12+M$14+M$16+M$19+M$21+SUM(M$23:M$24)+M$27+M$29+M$31+M$33+SUM(M$35:M$36)+SUM(M$40:M$41)+SUM(M$43:M$52)+M$54+M$57+M$59+M$62+SUM(M$64:M$66)+SUM(M$68:M$72)+M$77+M$79+SUM(M$81:M$84)+SUM(M$87:M$89)+SUM(M$91:M$97)+M$99+SUM(M$101:M$103)+M$105+M$107+M$110+SUM(M$112:M$115)+SUM(M$117:M$119)+M$121+SUM(M$123:M$125)+SUM(M$127:M$133)+SUM(M$135:M$137)+SUM(M$139:M$140)+SUM(M$142:M$143)+SUM(M$145:M$146)+SUM(M$148:M$152)+SUM(M$154:M$155)+SUM(M$160:M$161)+SUM(M$163:M$164)+M$166+SUM(M$168:M$169)+M$171</f>
        <v>0</v>
      </c>
      <c r="N172" s="35"/>
    </row>
    <row r="173" spans="1:14" ht="33.75" customHeight="1" x14ac:dyDescent="0.15">
      <c r="A173" s="16" t="s">
        <v>206</v>
      </c>
      <c r="B173" s="17"/>
      <c r="C173" s="18" t="s">
        <v>207</v>
      </c>
      <c r="D173" s="13"/>
      <c r="E173" s="14"/>
      <c r="F173" s="14"/>
      <c r="G173" s="15"/>
      <c r="H173" s="15"/>
      <c r="I173" s="15"/>
      <c r="J173" s="15"/>
      <c r="K173" s="15"/>
      <c r="L173" s="15"/>
      <c r="M173" s="15"/>
      <c r="N173" s="11"/>
    </row>
    <row r="174" spans="1:14" ht="15" customHeight="1" x14ac:dyDescent="0.15">
      <c r="A174" s="24" t="s">
        <v>208</v>
      </c>
      <c r="B174" s="25"/>
      <c r="C174" s="26" t="s">
        <v>209</v>
      </c>
      <c r="D174" s="19" t="s">
        <v>17</v>
      </c>
      <c r="E174" s="20">
        <v>1</v>
      </c>
      <c r="F174" s="20"/>
      <c r="G174" s="21"/>
      <c r="H174" s="21">
        <v>4</v>
      </c>
      <c r="I174" s="22"/>
      <c r="J174" s="23"/>
      <c r="K174" s="22"/>
      <c r="L174" s="22"/>
      <c r="M174" s="22">
        <f>IF(ISNUMBER($K174),IF(ISNUMBER($G174),ROUND($K174*$G174,2),ROUND($K174*$F174,2)),IF(ISNUMBER($G174),ROUND($I174*$G174,2),ROUND($I174*$F174,2)))</f>
        <v>0</v>
      </c>
      <c r="N174" s="11"/>
    </row>
    <row r="175" spans="1:14" ht="15" customHeight="1" x14ac:dyDescent="0.15">
      <c r="A175" s="24" t="s">
        <v>210</v>
      </c>
      <c r="B175" s="25"/>
      <c r="C175" s="26" t="s">
        <v>211</v>
      </c>
      <c r="D175" s="13"/>
      <c r="E175" s="14"/>
      <c r="F175" s="14"/>
      <c r="G175" s="15"/>
      <c r="H175" s="15"/>
      <c r="I175" s="15"/>
      <c r="J175" s="15"/>
      <c r="K175" s="15"/>
      <c r="L175" s="15"/>
      <c r="M175" s="15"/>
      <c r="N175" s="11"/>
    </row>
    <row r="176" spans="1:14" ht="15" customHeight="1" x14ac:dyDescent="0.15">
      <c r="A176" s="27" t="s">
        <v>212</v>
      </c>
      <c r="B176" s="28"/>
      <c r="C176" s="29" t="s">
        <v>213</v>
      </c>
      <c r="D176" s="19" t="s">
        <v>17</v>
      </c>
      <c r="E176" s="20">
        <v>1</v>
      </c>
      <c r="F176" s="20"/>
      <c r="G176" s="21"/>
      <c r="H176" s="21">
        <v>1</v>
      </c>
      <c r="I176" s="22"/>
      <c r="J176" s="23"/>
      <c r="K176" s="22"/>
      <c r="L176" s="22"/>
      <c r="M176" s="22">
        <f>IF(ISNUMBER($K176),IF(ISNUMBER($G176),ROUND($K176*$G176,2),ROUND($K176*$F176,2)),IF(ISNUMBER($G176),ROUND($I176*$G176,2),ROUND($I176*$F176,2)))</f>
        <v>0</v>
      </c>
      <c r="N176" s="11"/>
    </row>
    <row r="177" spans="1:14" ht="15" customHeight="1" x14ac:dyDescent="0.15">
      <c r="A177" s="27" t="s">
        <v>214</v>
      </c>
      <c r="B177" s="28"/>
      <c r="C177" s="29" t="s">
        <v>215</v>
      </c>
      <c r="D177" s="13"/>
      <c r="E177" s="14"/>
      <c r="F177" s="14"/>
      <c r="G177" s="15"/>
      <c r="H177" s="15"/>
      <c r="I177" s="15"/>
      <c r="J177" s="15"/>
      <c r="K177" s="15"/>
      <c r="L177" s="15"/>
      <c r="M177" s="15"/>
      <c r="N177" s="11"/>
    </row>
    <row r="178" spans="1:14" ht="15" customHeight="1" x14ac:dyDescent="0.15">
      <c r="A178" s="27"/>
      <c r="B178" s="28"/>
      <c r="C178" s="29" t="s">
        <v>56</v>
      </c>
      <c r="D178" s="19" t="s">
        <v>68</v>
      </c>
      <c r="E178" s="20">
        <v>2</v>
      </c>
      <c r="F178" s="20"/>
      <c r="G178" s="21"/>
      <c r="H178" s="21">
        <v>1</v>
      </c>
      <c r="I178" s="22"/>
      <c r="J178" s="23"/>
      <c r="K178" s="22"/>
      <c r="L178" s="22"/>
      <c r="M178" s="22">
        <f t="shared" ref="M178:M179" si="23">IF(ISNUMBER($K178),IF(ISNUMBER($G178),ROUND($K178*$G178,2),ROUND($K178*$F178,2)),IF(ISNUMBER($G178),ROUND($I178*$G178,2),ROUND($I178*$F178,2)))</f>
        <v>0</v>
      </c>
      <c r="N178" s="11"/>
    </row>
    <row r="179" spans="1:14" ht="15" customHeight="1" x14ac:dyDescent="0.15">
      <c r="A179" s="27" t="s">
        <v>216</v>
      </c>
      <c r="B179" s="28"/>
      <c r="C179" s="29" t="s">
        <v>217</v>
      </c>
      <c r="D179" s="19" t="s">
        <v>17</v>
      </c>
      <c r="E179" s="20">
        <v>12</v>
      </c>
      <c r="F179" s="20"/>
      <c r="G179" s="21"/>
      <c r="H179" s="21">
        <v>1</v>
      </c>
      <c r="I179" s="22"/>
      <c r="J179" s="23"/>
      <c r="K179" s="22"/>
      <c r="L179" s="22"/>
      <c r="M179" s="22">
        <f t="shared" si="23"/>
        <v>0</v>
      </c>
      <c r="N179" s="11"/>
    </row>
    <row r="180" spans="1:14" ht="15" customHeight="1" x14ac:dyDescent="0.15">
      <c r="A180" s="38" t="s">
        <v>218</v>
      </c>
      <c r="B180" s="39"/>
      <c r="C180" s="39"/>
      <c r="D180" s="39"/>
      <c r="E180" s="39"/>
      <c r="F180" s="39"/>
      <c r="G180" s="39"/>
      <c r="H180" s="39"/>
      <c r="I180" s="40"/>
      <c r="M180" s="30">
        <f>M$176+SUM(M$178:M$179)</f>
        <v>0</v>
      </c>
      <c r="N180" s="31"/>
    </row>
    <row r="181" spans="1:14" ht="15" customHeight="1" x14ac:dyDescent="0.15">
      <c r="A181" s="24" t="s">
        <v>219</v>
      </c>
      <c r="B181" s="25"/>
      <c r="C181" s="26" t="s">
        <v>220</v>
      </c>
      <c r="D181" s="13"/>
      <c r="E181" s="14"/>
      <c r="F181" s="14"/>
      <c r="G181" s="15"/>
      <c r="H181" s="15"/>
      <c r="I181" s="15"/>
      <c r="J181" s="15"/>
      <c r="K181" s="15"/>
      <c r="L181" s="15"/>
      <c r="M181" s="15"/>
      <c r="N181" s="11"/>
    </row>
    <row r="182" spans="1:14" ht="15" customHeight="1" x14ac:dyDescent="0.15">
      <c r="A182" s="27" t="s">
        <v>221</v>
      </c>
      <c r="B182" s="28"/>
      <c r="C182" s="29" t="s">
        <v>222</v>
      </c>
      <c r="D182" s="13"/>
      <c r="E182" s="14"/>
      <c r="F182" s="14"/>
      <c r="G182" s="15"/>
      <c r="H182" s="15"/>
      <c r="I182" s="15"/>
      <c r="J182" s="15"/>
      <c r="K182" s="15"/>
      <c r="L182" s="15"/>
      <c r="M182" s="15"/>
      <c r="N182" s="11"/>
    </row>
    <row r="183" spans="1:14" ht="15" customHeight="1" x14ac:dyDescent="0.15">
      <c r="A183" s="27"/>
      <c r="B183" s="28"/>
      <c r="C183" s="29" t="s">
        <v>56</v>
      </c>
      <c r="D183" s="19" t="s">
        <v>68</v>
      </c>
      <c r="E183" s="20">
        <v>1</v>
      </c>
      <c r="F183" s="20"/>
      <c r="G183" s="21"/>
      <c r="H183" s="21">
        <v>1</v>
      </c>
      <c r="I183" s="22"/>
      <c r="J183" s="23"/>
      <c r="K183" s="22"/>
      <c r="L183" s="22"/>
      <c r="M183" s="22">
        <f>IF(ISNUMBER($K183),IF(ISNUMBER($G183),ROUND($K183*$G183,2),ROUND($K183*$F183,2)),IF(ISNUMBER($G183),ROUND($I183*$G183,2),ROUND($I183*$F183,2)))</f>
        <v>0</v>
      </c>
      <c r="N183" s="11"/>
    </row>
    <row r="184" spans="1:14" ht="15" customHeight="1" x14ac:dyDescent="0.15">
      <c r="A184" s="27" t="s">
        <v>223</v>
      </c>
      <c r="B184" s="28"/>
      <c r="C184" s="29" t="s">
        <v>224</v>
      </c>
      <c r="D184" s="13"/>
      <c r="E184" s="14"/>
      <c r="F184" s="14"/>
      <c r="G184" s="15"/>
      <c r="H184" s="15"/>
      <c r="I184" s="15"/>
      <c r="J184" s="15"/>
      <c r="K184" s="15"/>
      <c r="L184" s="15"/>
      <c r="M184" s="15"/>
      <c r="N184" s="11"/>
    </row>
    <row r="185" spans="1:14" ht="15" customHeight="1" x14ac:dyDescent="0.15">
      <c r="A185" s="27"/>
      <c r="B185" s="28"/>
      <c r="C185" s="29" t="s">
        <v>56</v>
      </c>
      <c r="D185" s="19" t="s">
        <v>68</v>
      </c>
      <c r="E185" s="20">
        <v>1</v>
      </c>
      <c r="F185" s="20"/>
      <c r="G185" s="21"/>
      <c r="H185" s="21">
        <v>1</v>
      </c>
      <c r="I185" s="22"/>
      <c r="J185" s="23"/>
      <c r="K185" s="22"/>
      <c r="L185" s="22"/>
      <c r="M185" s="22">
        <f>IF(ISNUMBER($K185),IF(ISNUMBER($G185),ROUND($K185*$G185,2),ROUND($K185*$F185,2)),IF(ISNUMBER($G185),ROUND($I185*$G185,2),ROUND($I185*$F185,2)))</f>
        <v>0</v>
      </c>
      <c r="N185" s="11"/>
    </row>
    <row r="186" spans="1:14" ht="15" customHeight="1" x14ac:dyDescent="0.15">
      <c r="A186" s="27" t="s">
        <v>225</v>
      </c>
      <c r="B186" s="28"/>
      <c r="C186" s="29" t="s">
        <v>226</v>
      </c>
      <c r="D186" s="13"/>
      <c r="E186" s="14"/>
      <c r="F186" s="14"/>
      <c r="G186" s="15"/>
      <c r="H186" s="15"/>
      <c r="I186" s="15"/>
      <c r="J186" s="15"/>
      <c r="K186" s="15"/>
      <c r="L186" s="15"/>
      <c r="M186" s="15"/>
      <c r="N186" s="11"/>
    </row>
    <row r="187" spans="1:14" ht="15" customHeight="1" x14ac:dyDescent="0.15">
      <c r="A187" s="27"/>
      <c r="B187" s="28"/>
      <c r="C187" s="29" t="s">
        <v>56</v>
      </c>
      <c r="D187" s="19" t="s">
        <v>17</v>
      </c>
      <c r="E187" s="20">
        <v>1</v>
      </c>
      <c r="F187" s="20"/>
      <c r="G187" s="21"/>
      <c r="H187" s="21">
        <v>1</v>
      </c>
      <c r="I187" s="22"/>
      <c r="J187" s="23"/>
      <c r="K187" s="22"/>
      <c r="L187" s="22"/>
      <c r="M187" s="22">
        <f t="shared" ref="M187:M188" si="24">IF(ISNUMBER($K187),IF(ISNUMBER($G187),ROUND($K187*$G187,2),ROUND($K187*$F187,2)),IF(ISNUMBER($G187),ROUND($I187*$G187,2),ROUND($I187*$F187,2)))</f>
        <v>0</v>
      </c>
      <c r="N187" s="11"/>
    </row>
    <row r="188" spans="1:14" ht="15" customHeight="1" x14ac:dyDescent="0.15">
      <c r="A188" s="27" t="s">
        <v>227</v>
      </c>
      <c r="B188" s="28"/>
      <c r="C188" s="29" t="s">
        <v>217</v>
      </c>
      <c r="D188" s="19" t="s">
        <v>17</v>
      </c>
      <c r="E188" s="20">
        <v>12</v>
      </c>
      <c r="F188" s="20"/>
      <c r="G188" s="21"/>
      <c r="H188" s="21">
        <v>1</v>
      </c>
      <c r="I188" s="22"/>
      <c r="J188" s="23"/>
      <c r="K188" s="22"/>
      <c r="L188" s="22"/>
      <c r="M188" s="22">
        <f t="shared" si="24"/>
        <v>0</v>
      </c>
      <c r="N188" s="11"/>
    </row>
    <row r="189" spans="1:14" ht="15" customHeight="1" x14ac:dyDescent="0.15">
      <c r="A189" s="38" t="s">
        <v>228</v>
      </c>
      <c r="B189" s="39"/>
      <c r="C189" s="39"/>
      <c r="D189" s="39"/>
      <c r="E189" s="39"/>
      <c r="F189" s="39"/>
      <c r="G189" s="39"/>
      <c r="H189" s="39"/>
      <c r="I189" s="40"/>
      <c r="M189" s="30">
        <f>M$183+M$185+SUM(M$187:M$188)</f>
        <v>0</v>
      </c>
      <c r="N189" s="31"/>
    </row>
    <row r="190" spans="1:14" ht="15" customHeight="1" x14ac:dyDescent="0.15">
      <c r="A190" s="24" t="s">
        <v>229</v>
      </c>
      <c r="B190" s="25"/>
      <c r="C190" s="26" t="s">
        <v>230</v>
      </c>
      <c r="D190" s="13"/>
      <c r="E190" s="14"/>
      <c r="F190" s="14"/>
      <c r="G190" s="15"/>
      <c r="H190" s="15"/>
      <c r="I190" s="15"/>
      <c r="J190" s="15"/>
      <c r="K190" s="15"/>
      <c r="L190" s="15"/>
      <c r="M190" s="15"/>
      <c r="N190" s="11"/>
    </row>
    <row r="191" spans="1:14" ht="15" customHeight="1" x14ac:dyDescent="0.15">
      <c r="A191" s="27"/>
      <c r="B191" s="28"/>
      <c r="C191" s="29" t="s">
        <v>56</v>
      </c>
      <c r="D191" s="19"/>
      <c r="E191" s="32">
        <v>0</v>
      </c>
      <c r="F191" s="32"/>
      <c r="G191" s="33"/>
      <c r="H191" s="21">
        <v>1</v>
      </c>
      <c r="I191" s="22"/>
      <c r="J191" s="23"/>
      <c r="K191" s="22"/>
      <c r="L191" s="22"/>
      <c r="M191" s="22">
        <f t="shared" ref="M191:M194" si="25">IF(ISNUMBER($K191),IF(ISNUMBER($G191),ROUND($K191*$G191,2),ROUND($K191*$F191,2)),IF(ISNUMBER($G191),ROUND($I191*$G191,2),ROUND($I191*$F191,2)))</f>
        <v>0</v>
      </c>
      <c r="N191" s="11"/>
    </row>
    <row r="192" spans="1:14" ht="15" customHeight="1" x14ac:dyDescent="0.15">
      <c r="A192" s="27"/>
      <c r="B192" s="28"/>
      <c r="C192" s="29" t="s">
        <v>231</v>
      </c>
      <c r="D192" s="19" t="s">
        <v>68</v>
      </c>
      <c r="E192" s="20">
        <v>7</v>
      </c>
      <c r="F192" s="20"/>
      <c r="G192" s="21"/>
      <c r="H192" s="21">
        <v>1</v>
      </c>
      <c r="I192" s="22"/>
      <c r="J192" s="23"/>
      <c r="K192" s="22"/>
      <c r="L192" s="22"/>
      <c r="M192" s="22">
        <f t="shared" si="25"/>
        <v>0</v>
      </c>
      <c r="N192" s="11"/>
    </row>
    <row r="193" spans="1:14" ht="15" customHeight="1" x14ac:dyDescent="0.15">
      <c r="A193" s="27"/>
      <c r="B193" s="28"/>
      <c r="C193" s="29" t="s">
        <v>232</v>
      </c>
      <c r="D193" s="19" t="s">
        <v>68</v>
      </c>
      <c r="E193" s="20">
        <v>3</v>
      </c>
      <c r="F193" s="20"/>
      <c r="G193" s="21"/>
      <c r="H193" s="21">
        <v>1</v>
      </c>
      <c r="I193" s="22"/>
      <c r="J193" s="23"/>
      <c r="K193" s="22"/>
      <c r="L193" s="22"/>
      <c r="M193" s="22">
        <f t="shared" si="25"/>
        <v>0</v>
      </c>
      <c r="N193" s="11"/>
    </row>
    <row r="194" spans="1:14" ht="15" customHeight="1" x14ac:dyDescent="0.15">
      <c r="A194" s="27"/>
      <c r="B194" s="28"/>
      <c r="C194" s="29" t="s">
        <v>233</v>
      </c>
      <c r="D194" s="19" t="s">
        <v>68</v>
      </c>
      <c r="E194" s="20">
        <v>2</v>
      </c>
      <c r="F194" s="20"/>
      <c r="G194" s="21"/>
      <c r="H194" s="21">
        <v>1</v>
      </c>
      <c r="I194" s="22"/>
      <c r="J194" s="23"/>
      <c r="K194" s="22"/>
      <c r="L194" s="22"/>
      <c r="M194" s="22">
        <f t="shared" si="25"/>
        <v>0</v>
      </c>
      <c r="N194" s="11"/>
    </row>
    <row r="195" spans="1:14" ht="15" customHeight="1" x14ac:dyDescent="0.15">
      <c r="A195" s="38" t="s">
        <v>234</v>
      </c>
      <c r="B195" s="39"/>
      <c r="C195" s="39"/>
      <c r="D195" s="39"/>
      <c r="E195" s="39"/>
      <c r="F195" s="39"/>
      <c r="G195" s="39"/>
      <c r="H195" s="39"/>
      <c r="I195" s="40"/>
      <c r="M195" s="30">
        <f>SUM(M$191:M$194)</f>
        <v>0</v>
      </c>
      <c r="N195" s="31"/>
    </row>
    <row r="196" spans="1:14" ht="15" customHeight="1" x14ac:dyDescent="0.15">
      <c r="A196" s="24" t="s">
        <v>235</v>
      </c>
      <c r="B196" s="25"/>
      <c r="C196" s="26" t="s">
        <v>236</v>
      </c>
      <c r="D196" s="19" t="s">
        <v>47</v>
      </c>
      <c r="E196" s="20">
        <v>0</v>
      </c>
      <c r="F196" s="20"/>
      <c r="G196" s="21"/>
      <c r="H196" s="21">
        <v>1</v>
      </c>
      <c r="I196" s="22"/>
      <c r="J196" s="23"/>
      <c r="K196" s="22"/>
      <c r="L196" s="22"/>
      <c r="M196" s="22">
        <f>IF(ISNUMBER($K196),IF(ISNUMBER($G196),ROUND($K196*$G196,2),ROUND($K196*$F196,2)),IF(ISNUMBER($G196),ROUND($I196*$G196,2),ROUND($I196*$F196,2)))</f>
        <v>0</v>
      </c>
      <c r="N196" s="11"/>
    </row>
    <row r="197" spans="1:14" ht="15" customHeight="1" x14ac:dyDescent="0.15">
      <c r="A197" s="24" t="s">
        <v>237</v>
      </c>
      <c r="B197" s="25"/>
      <c r="C197" s="26" t="s">
        <v>238</v>
      </c>
      <c r="D197" s="13"/>
      <c r="E197" s="14"/>
      <c r="F197" s="14"/>
      <c r="G197" s="15"/>
      <c r="H197" s="15"/>
      <c r="I197" s="15"/>
      <c r="J197" s="15"/>
      <c r="K197" s="15"/>
      <c r="L197" s="15"/>
      <c r="M197" s="15"/>
      <c r="N197" s="11"/>
    </row>
    <row r="198" spans="1:14" ht="15" customHeight="1" x14ac:dyDescent="0.15">
      <c r="A198" s="27"/>
      <c r="B198" s="28"/>
      <c r="C198" s="29" t="s">
        <v>56</v>
      </c>
      <c r="D198" s="19" t="s">
        <v>68</v>
      </c>
      <c r="E198" s="20">
        <v>43</v>
      </c>
      <c r="F198" s="20"/>
      <c r="G198" s="21"/>
      <c r="H198" s="21">
        <v>1</v>
      </c>
      <c r="I198" s="22"/>
      <c r="J198" s="23"/>
      <c r="K198" s="22"/>
      <c r="L198" s="22"/>
      <c r="M198" s="22">
        <f>IF(ISNUMBER($K198),IF(ISNUMBER($G198),ROUND($K198*$G198,2),ROUND($K198*$F198,2)),IF(ISNUMBER($G198),ROUND($I198*$G198,2),ROUND($I198*$F198,2)))</f>
        <v>0</v>
      </c>
      <c r="N198" s="11"/>
    </row>
    <row r="199" spans="1:14" ht="15" customHeight="1" x14ac:dyDescent="0.15">
      <c r="A199" s="38" t="s">
        <v>239</v>
      </c>
      <c r="B199" s="39"/>
      <c r="C199" s="39"/>
      <c r="D199" s="39"/>
      <c r="E199" s="39"/>
      <c r="F199" s="39"/>
      <c r="G199" s="39"/>
      <c r="H199" s="39"/>
      <c r="I199" s="40"/>
      <c r="M199" s="30">
        <f>M$198</f>
        <v>0</v>
      </c>
      <c r="N199" s="31"/>
    </row>
    <row r="200" spans="1:14" ht="15" customHeight="1" x14ac:dyDescent="0.15">
      <c r="A200" s="24" t="s">
        <v>240</v>
      </c>
      <c r="B200" s="25"/>
      <c r="C200" s="26" t="s">
        <v>241</v>
      </c>
      <c r="D200" s="19" t="s">
        <v>17</v>
      </c>
      <c r="E200" s="20">
        <v>12</v>
      </c>
      <c r="F200" s="20"/>
      <c r="G200" s="21"/>
      <c r="H200" s="21">
        <v>1</v>
      </c>
      <c r="I200" s="22"/>
      <c r="J200" s="23"/>
      <c r="K200" s="22"/>
      <c r="L200" s="22"/>
      <c r="M200" s="22">
        <f t="shared" ref="M200:M202" si="26">IF(ISNUMBER($K200),IF(ISNUMBER($G200),ROUND($K200*$G200,2),ROUND($K200*$F200,2)),IF(ISNUMBER($G200),ROUND($I200*$G200,2),ROUND($I200*$F200,2)))</f>
        <v>0</v>
      </c>
      <c r="N200" s="11"/>
    </row>
    <row r="201" spans="1:14" ht="15" customHeight="1" x14ac:dyDescent="0.15">
      <c r="A201" s="24" t="s">
        <v>242</v>
      </c>
      <c r="B201" s="25"/>
      <c r="C201" s="26" t="s">
        <v>243</v>
      </c>
      <c r="D201" s="19" t="s">
        <v>17</v>
      </c>
      <c r="E201" s="20">
        <v>12</v>
      </c>
      <c r="F201" s="20"/>
      <c r="G201" s="21"/>
      <c r="H201" s="21">
        <v>1</v>
      </c>
      <c r="I201" s="22"/>
      <c r="J201" s="23"/>
      <c r="K201" s="22"/>
      <c r="L201" s="22"/>
      <c r="M201" s="22">
        <f t="shared" si="26"/>
        <v>0</v>
      </c>
      <c r="N201" s="11"/>
    </row>
    <row r="202" spans="1:14" ht="15" customHeight="1" x14ac:dyDescent="0.15">
      <c r="A202" s="24" t="s">
        <v>244</v>
      </c>
      <c r="B202" s="25"/>
      <c r="C202" s="26" t="s">
        <v>245</v>
      </c>
      <c r="D202" s="19" t="s">
        <v>17</v>
      </c>
      <c r="E202" s="20">
        <v>1</v>
      </c>
      <c r="F202" s="20"/>
      <c r="G202" s="21"/>
      <c r="H202" s="21">
        <v>1</v>
      </c>
      <c r="I202" s="22"/>
      <c r="J202" s="23"/>
      <c r="K202" s="22"/>
      <c r="L202" s="22"/>
      <c r="M202" s="22">
        <f t="shared" si="26"/>
        <v>0</v>
      </c>
      <c r="N202" s="11"/>
    </row>
    <row r="203" spans="1:14" ht="15" customHeight="1" x14ac:dyDescent="0.15">
      <c r="A203" s="41" t="s">
        <v>246</v>
      </c>
      <c r="B203" s="42"/>
      <c r="C203" s="42"/>
      <c r="D203" s="42"/>
      <c r="E203" s="42"/>
      <c r="F203" s="42"/>
      <c r="G203" s="42"/>
      <c r="H203" s="42"/>
      <c r="I203" s="43"/>
      <c r="M203" s="34">
        <f>M$174+M$176+SUM(M$178:M$179)+M$183+M$185+SUM(M$187:M$188)+SUM(M$191:M$194)+M$196+M$198+SUM(M$200:M$202)</f>
        <v>0</v>
      </c>
      <c r="N203" s="35"/>
    </row>
    <row r="204" spans="1:14" ht="33.75" customHeight="1" x14ac:dyDescent="0.15">
      <c r="A204" s="16" t="s">
        <v>247</v>
      </c>
      <c r="B204" s="17"/>
      <c r="C204" s="18" t="s">
        <v>248</v>
      </c>
      <c r="D204" s="13"/>
      <c r="E204" s="14"/>
      <c r="F204" s="14"/>
      <c r="G204" s="15"/>
      <c r="H204" s="15"/>
      <c r="I204" s="15"/>
      <c r="J204" s="15"/>
      <c r="K204" s="15"/>
      <c r="L204" s="15"/>
      <c r="M204" s="15"/>
      <c r="N204" s="11"/>
    </row>
    <row r="205" spans="1:14" ht="15" customHeight="1" x14ac:dyDescent="0.15">
      <c r="A205" s="24" t="s">
        <v>249</v>
      </c>
      <c r="B205" s="25"/>
      <c r="C205" s="26" t="s">
        <v>21</v>
      </c>
      <c r="D205" s="13"/>
      <c r="E205" s="14"/>
      <c r="F205" s="14"/>
      <c r="G205" s="15"/>
      <c r="H205" s="15"/>
      <c r="I205" s="15"/>
      <c r="J205" s="15"/>
      <c r="K205" s="15"/>
      <c r="L205" s="15"/>
      <c r="M205" s="15"/>
      <c r="N205" s="11"/>
    </row>
    <row r="206" spans="1:14" ht="15" customHeight="1" x14ac:dyDescent="0.15">
      <c r="A206" s="27" t="s">
        <v>250</v>
      </c>
      <c r="B206" s="28"/>
      <c r="C206" s="29" t="s">
        <v>30</v>
      </c>
      <c r="D206" s="13"/>
      <c r="E206" s="14"/>
      <c r="F206" s="14"/>
      <c r="G206" s="15"/>
      <c r="H206" s="15"/>
      <c r="I206" s="15"/>
      <c r="J206" s="15"/>
      <c r="K206" s="15"/>
      <c r="L206" s="15"/>
      <c r="M206" s="15"/>
      <c r="N206" s="11"/>
    </row>
    <row r="207" spans="1:14" ht="15" customHeight="1" x14ac:dyDescent="0.15">
      <c r="A207" s="27" t="s">
        <v>251</v>
      </c>
      <c r="B207" s="28"/>
      <c r="C207" s="29" t="s">
        <v>32</v>
      </c>
      <c r="D207" s="19" t="s">
        <v>17</v>
      </c>
      <c r="E207" s="20">
        <v>1</v>
      </c>
      <c r="F207" s="20"/>
      <c r="G207" s="21"/>
      <c r="H207" s="21">
        <v>1</v>
      </c>
      <c r="I207" s="22"/>
      <c r="J207" s="23"/>
      <c r="K207" s="22"/>
      <c r="L207" s="22"/>
      <c r="M207" s="22">
        <f t="shared" ref="M207:M208" si="27">IF(ISNUMBER($K207),IF(ISNUMBER($G207),ROUND($K207*$G207,2),ROUND($K207*$F207,2)),IF(ISNUMBER($G207),ROUND($I207*$G207,2),ROUND($I207*$F207,2)))</f>
        <v>0</v>
      </c>
      <c r="N207" s="11"/>
    </row>
    <row r="208" spans="1:14" ht="15" customHeight="1" x14ac:dyDescent="0.15">
      <c r="A208" s="27" t="s">
        <v>252</v>
      </c>
      <c r="B208" s="28"/>
      <c r="C208" s="29" t="s">
        <v>115</v>
      </c>
      <c r="D208" s="19" t="s">
        <v>17</v>
      </c>
      <c r="E208" s="20">
        <v>3</v>
      </c>
      <c r="F208" s="20"/>
      <c r="G208" s="21"/>
      <c r="H208" s="21">
        <v>2</v>
      </c>
      <c r="I208" s="22"/>
      <c r="J208" s="23"/>
      <c r="K208" s="22"/>
      <c r="L208" s="22"/>
      <c r="M208" s="22">
        <f t="shared" si="27"/>
        <v>0</v>
      </c>
      <c r="N208" s="11"/>
    </row>
    <row r="209" spans="1:14" ht="15" customHeight="1" x14ac:dyDescent="0.15">
      <c r="A209" s="38" t="s">
        <v>33</v>
      </c>
      <c r="B209" s="39"/>
      <c r="C209" s="39"/>
      <c r="D209" s="39"/>
      <c r="E209" s="39"/>
      <c r="F209" s="39"/>
      <c r="G209" s="39"/>
      <c r="H209" s="39"/>
      <c r="I209" s="40"/>
      <c r="M209" s="30">
        <f>SUM(M$207:M$208)</f>
        <v>0</v>
      </c>
      <c r="N209" s="31"/>
    </row>
    <row r="210" spans="1:14" ht="15" customHeight="1" x14ac:dyDescent="0.15">
      <c r="A210" s="24" t="s">
        <v>253</v>
      </c>
      <c r="B210" s="25"/>
      <c r="C210" s="26" t="s">
        <v>254</v>
      </c>
      <c r="D210" s="13"/>
      <c r="E210" s="14"/>
      <c r="F210" s="14"/>
      <c r="G210" s="15"/>
      <c r="H210" s="15"/>
      <c r="I210" s="15"/>
      <c r="J210" s="15"/>
      <c r="K210" s="15"/>
      <c r="L210" s="15"/>
      <c r="M210" s="15"/>
      <c r="N210" s="11"/>
    </row>
    <row r="211" spans="1:14" ht="15" customHeight="1" x14ac:dyDescent="0.15">
      <c r="A211" s="27" t="s">
        <v>255</v>
      </c>
      <c r="B211" s="28"/>
      <c r="C211" s="29" t="s">
        <v>256</v>
      </c>
      <c r="D211" s="19" t="s">
        <v>17</v>
      </c>
      <c r="E211" s="20">
        <v>1</v>
      </c>
      <c r="F211" s="20"/>
      <c r="G211" s="21"/>
      <c r="H211" s="21">
        <v>1</v>
      </c>
      <c r="I211" s="22"/>
      <c r="J211" s="23"/>
      <c r="K211" s="22"/>
      <c r="L211" s="22"/>
      <c r="M211" s="22">
        <f>IF(ISNUMBER($K211),IF(ISNUMBER($G211),ROUND($K211*$G211,2),ROUND($K211*$F211,2)),IF(ISNUMBER($G211),ROUND($I211*$G211,2),ROUND($I211*$F211,2)))</f>
        <v>0</v>
      </c>
      <c r="N211" s="11"/>
    </row>
    <row r="212" spans="1:14" ht="15" customHeight="1" x14ac:dyDescent="0.15">
      <c r="A212" s="27" t="s">
        <v>257</v>
      </c>
      <c r="B212" s="28"/>
      <c r="C212" s="29" t="s">
        <v>54</v>
      </c>
      <c r="D212" s="13"/>
      <c r="E212" s="14"/>
      <c r="F212" s="14"/>
      <c r="G212" s="15"/>
      <c r="H212" s="15"/>
      <c r="I212" s="15"/>
      <c r="J212" s="15"/>
      <c r="K212" s="15"/>
      <c r="L212" s="15"/>
      <c r="M212" s="15"/>
      <c r="N212" s="11"/>
    </row>
    <row r="213" spans="1:14" ht="15" customHeight="1" x14ac:dyDescent="0.15">
      <c r="A213" s="27"/>
      <c r="B213" s="28"/>
      <c r="C213" s="29" t="s">
        <v>258</v>
      </c>
      <c r="D213" s="19" t="s">
        <v>17</v>
      </c>
      <c r="E213" s="20">
        <v>1</v>
      </c>
      <c r="F213" s="20"/>
      <c r="G213" s="21"/>
      <c r="H213" s="21">
        <v>1</v>
      </c>
      <c r="I213" s="22"/>
      <c r="J213" s="23"/>
      <c r="K213" s="22"/>
      <c r="L213" s="22"/>
      <c r="M213" s="22">
        <f>IF(ISNUMBER($K213),IF(ISNUMBER($G213),ROUND($K213*$G213,2),ROUND($K213*$F213,2)),IF(ISNUMBER($G213),ROUND($I213*$G213,2),ROUND($I213*$F213,2)))</f>
        <v>0</v>
      </c>
      <c r="N213" s="11"/>
    </row>
    <row r="214" spans="1:14" ht="15" customHeight="1" x14ac:dyDescent="0.15">
      <c r="A214" s="27"/>
      <c r="B214" s="28"/>
      <c r="C214" s="29" t="s">
        <v>56</v>
      </c>
      <c r="D214" s="13"/>
      <c r="E214" s="14"/>
      <c r="F214" s="14"/>
      <c r="G214" s="15"/>
      <c r="H214" s="15"/>
      <c r="I214" s="15"/>
      <c r="J214" s="15"/>
      <c r="K214" s="15"/>
      <c r="L214" s="15"/>
      <c r="M214" s="15"/>
      <c r="N214" s="11"/>
    </row>
    <row r="215" spans="1:14" ht="15" customHeight="1" x14ac:dyDescent="0.15">
      <c r="A215" s="27"/>
      <c r="B215" s="28"/>
      <c r="C215" s="29" t="s">
        <v>259</v>
      </c>
      <c r="D215" s="19" t="s">
        <v>17</v>
      </c>
      <c r="E215" s="20">
        <v>1</v>
      </c>
      <c r="F215" s="20"/>
      <c r="G215" s="21"/>
      <c r="H215" s="21">
        <v>1</v>
      </c>
      <c r="I215" s="22"/>
      <c r="J215" s="23"/>
      <c r="K215" s="22"/>
      <c r="L215" s="22"/>
      <c r="M215" s="22">
        <f>IF(ISNUMBER($K215),IF(ISNUMBER($G215),ROUND($K215*$G215,2),ROUND($K215*$F215,2)),IF(ISNUMBER($G215),ROUND($I215*$G215,2),ROUND($I215*$F215,2)))</f>
        <v>0</v>
      </c>
      <c r="N215" s="11"/>
    </row>
    <row r="216" spans="1:14" ht="15" customHeight="1" x14ac:dyDescent="0.15">
      <c r="A216" s="27"/>
      <c r="B216" s="28"/>
      <c r="C216" s="29" t="s">
        <v>56</v>
      </c>
      <c r="D216" s="13"/>
      <c r="E216" s="14"/>
      <c r="F216" s="14"/>
      <c r="G216" s="15"/>
      <c r="H216" s="15"/>
      <c r="I216" s="15"/>
      <c r="J216" s="15"/>
      <c r="K216" s="15"/>
      <c r="L216" s="15"/>
      <c r="M216" s="15"/>
      <c r="N216" s="11"/>
    </row>
    <row r="217" spans="1:14" ht="23.25" customHeight="1" x14ac:dyDescent="0.15">
      <c r="A217" s="27"/>
      <c r="B217" s="28"/>
      <c r="C217" s="29" t="s">
        <v>58</v>
      </c>
      <c r="D217" s="19" t="s">
        <v>17</v>
      </c>
      <c r="E217" s="20">
        <v>1</v>
      </c>
      <c r="F217" s="20"/>
      <c r="G217" s="21"/>
      <c r="H217" s="21">
        <v>1</v>
      </c>
      <c r="I217" s="22"/>
      <c r="J217" s="23"/>
      <c r="K217" s="22"/>
      <c r="L217" s="22"/>
      <c r="M217" s="22">
        <f>IF(ISNUMBER($K217),IF(ISNUMBER($G217),ROUND($K217*$G217,2),ROUND($K217*$F217,2)),IF(ISNUMBER($G217),ROUND($I217*$G217,2),ROUND($I217*$F217,2)))</f>
        <v>0</v>
      </c>
      <c r="N217" s="11"/>
    </row>
    <row r="218" spans="1:14" ht="15" customHeight="1" x14ac:dyDescent="0.15">
      <c r="A218" s="27" t="s">
        <v>260</v>
      </c>
      <c r="B218" s="28"/>
      <c r="C218" s="29" t="s">
        <v>261</v>
      </c>
      <c r="D218" s="13"/>
      <c r="E218" s="14"/>
      <c r="F218" s="14"/>
      <c r="G218" s="15"/>
      <c r="H218" s="15"/>
      <c r="I218" s="15"/>
      <c r="J218" s="15"/>
      <c r="K218" s="15"/>
      <c r="L218" s="15"/>
      <c r="M218" s="15"/>
      <c r="N218" s="11"/>
    </row>
    <row r="219" spans="1:14" ht="15" customHeight="1" x14ac:dyDescent="0.15">
      <c r="A219" s="27"/>
      <c r="B219" s="28"/>
      <c r="C219" s="29" t="s">
        <v>261</v>
      </c>
      <c r="D219" s="13"/>
      <c r="E219" s="14"/>
      <c r="F219" s="14"/>
      <c r="G219" s="15"/>
      <c r="H219" s="15"/>
      <c r="I219" s="15"/>
      <c r="J219" s="15"/>
      <c r="K219" s="15"/>
      <c r="L219" s="15"/>
      <c r="M219" s="15"/>
      <c r="N219" s="11"/>
    </row>
    <row r="220" spans="1:14" ht="15" customHeight="1" x14ac:dyDescent="0.15">
      <c r="A220" s="27"/>
      <c r="B220" s="28"/>
      <c r="C220" s="29" t="s">
        <v>262</v>
      </c>
      <c r="D220" s="19" t="s">
        <v>17</v>
      </c>
      <c r="E220" s="20">
        <v>1</v>
      </c>
      <c r="F220" s="20"/>
      <c r="G220" s="21"/>
      <c r="H220" s="21">
        <v>2</v>
      </c>
      <c r="I220" s="22"/>
      <c r="J220" s="23"/>
      <c r="K220" s="22"/>
      <c r="L220" s="22"/>
      <c r="M220" s="22">
        <f>IF(ISNUMBER($K220),IF(ISNUMBER($G220),ROUND($K220*$G220,2),ROUND($K220*$F220,2)),IF(ISNUMBER($G220),ROUND($I220*$G220,2),ROUND($I220*$F220,2)))</f>
        <v>0</v>
      </c>
      <c r="N220" s="11"/>
    </row>
    <row r="221" spans="1:14" ht="15" customHeight="1" x14ac:dyDescent="0.15">
      <c r="A221" s="38" t="s">
        <v>263</v>
      </c>
      <c r="B221" s="39"/>
      <c r="C221" s="39"/>
      <c r="D221" s="39"/>
      <c r="E221" s="39"/>
      <c r="F221" s="39"/>
      <c r="G221" s="39"/>
      <c r="H221" s="39"/>
      <c r="I221" s="40"/>
      <c r="M221" s="30">
        <f>M$211+M$213+M$215+M$217+M$220</f>
        <v>0</v>
      </c>
      <c r="N221" s="31"/>
    </row>
    <row r="222" spans="1:14" ht="15" customHeight="1" x14ac:dyDescent="0.15">
      <c r="A222" s="24" t="s">
        <v>264</v>
      </c>
      <c r="B222" s="25"/>
      <c r="C222" s="26" t="s">
        <v>62</v>
      </c>
      <c r="D222" s="13"/>
      <c r="E222" s="14"/>
      <c r="F222" s="14"/>
      <c r="G222" s="15"/>
      <c r="H222" s="15"/>
      <c r="I222" s="15"/>
      <c r="J222" s="15"/>
      <c r="K222" s="15"/>
      <c r="L222" s="15"/>
      <c r="M222" s="15"/>
      <c r="N222" s="11"/>
    </row>
    <row r="223" spans="1:14" ht="15" customHeight="1" x14ac:dyDescent="0.15">
      <c r="A223" s="27" t="s">
        <v>265</v>
      </c>
      <c r="B223" s="28"/>
      <c r="C223" s="29" t="s">
        <v>104</v>
      </c>
      <c r="D223" s="19" t="s">
        <v>17</v>
      </c>
      <c r="E223" s="20">
        <v>1</v>
      </c>
      <c r="F223" s="20"/>
      <c r="G223" s="21"/>
      <c r="H223" s="21">
        <v>2</v>
      </c>
      <c r="I223" s="22"/>
      <c r="J223" s="23"/>
      <c r="K223" s="22"/>
      <c r="L223" s="22"/>
      <c r="M223" s="22">
        <f>IF(ISNUMBER($K223),IF(ISNUMBER($G223),ROUND($K223*$G223,2),ROUND($K223*$F223,2)),IF(ISNUMBER($G223),ROUND($I223*$G223,2),ROUND($I223*$F223,2)))</f>
        <v>0</v>
      </c>
      <c r="N223" s="11"/>
    </row>
    <row r="224" spans="1:14" ht="23.25" customHeight="1" x14ac:dyDescent="0.15">
      <c r="A224" s="27" t="s">
        <v>266</v>
      </c>
      <c r="B224" s="28"/>
      <c r="C224" s="29" t="s">
        <v>267</v>
      </c>
      <c r="D224" s="13"/>
      <c r="E224" s="14"/>
      <c r="F224" s="14"/>
      <c r="G224" s="15"/>
      <c r="H224" s="15"/>
      <c r="I224" s="15"/>
      <c r="J224" s="15"/>
      <c r="K224" s="15"/>
      <c r="L224" s="15"/>
      <c r="M224" s="15"/>
      <c r="N224" s="11"/>
    </row>
    <row r="225" spans="1:14" ht="15" customHeight="1" x14ac:dyDescent="0.15">
      <c r="A225" s="27" t="s">
        <v>268</v>
      </c>
      <c r="B225" s="28"/>
      <c r="C225" s="29" t="s">
        <v>269</v>
      </c>
      <c r="D225" s="19" t="s">
        <v>41</v>
      </c>
      <c r="E225" s="20">
        <v>30</v>
      </c>
      <c r="F225" s="20"/>
      <c r="G225" s="21"/>
      <c r="H225" s="21">
        <v>2</v>
      </c>
      <c r="I225" s="22"/>
      <c r="J225" s="23"/>
      <c r="K225" s="22"/>
      <c r="L225" s="22"/>
      <c r="M225" s="22">
        <f>IF(ISNUMBER($K225),IF(ISNUMBER($G225),ROUND($K225*$G225,2),ROUND($K225*$F225,2)),IF(ISNUMBER($G225),ROUND($I225*$G225,2),ROUND($I225*$F225,2)))</f>
        <v>0</v>
      </c>
      <c r="N225" s="11"/>
    </row>
    <row r="226" spans="1:14" ht="15" customHeight="1" x14ac:dyDescent="0.15">
      <c r="A226" s="27" t="s">
        <v>270</v>
      </c>
      <c r="B226" s="28"/>
      <c r="C226" s="29" t="s">
        <v>271</v>
      </c>
      <c r="D226" s="13"/>
      <c r="E226" s="14"/>
      <c r="F226" s="14"/>
      <c r="G226" s="15"/>
      <c r="H226" s="15"/>
      <c r="I226" s="15"/>
      <c r="J226" s="15"/>
      <c r="K226" s="15"/>
      <c r="L226" s="15"/>
      <c r="M226" s="15"/>
      <c r="N226" s="11"/>
    </row>
    <row r="227" spans="1:14" ht="15" customHeight="1" x14ac:dyDescent="0.15">
      <c r="A227" s="27"/>
      <c r="B227" s="28"/>
      <c r="C227" s="29" t="s">
        <v>272</v>
      </c>
      <c r="D227" s="19" t="s">
        <v>41</v>
      </c>
      <c r="E227" s="20">
        <v>3</v>
      </c>
      <c r="F227" s="20"/>
      <c r="G227" s="21"/>
      <c r="H227" s="21">
        <v>2</v>
      </c>
      <c r="I227" s="22"/>
      <c r="J227" s="23"/>
      <c r="K227" s="22"/>
      <c r="L227" s="22"/>
      <c r="M227" s="22">
        <f>IF(ISNUMBER($K227),IF(ISNUMBER($G227),ROUND($K227*$G227,2),ROUND($K227*$F227,2)),IF(ISNUMBER($G227),ROUND($I227*$G227,2),ROUND($I227*$F227,2)))</f>
        <v>0</v>
      </c>
      <c r="N227" s="11"/>
    </row>
    <row r="228" spans="1:14" ht="15" customHeight="1" x14ac:dyDescent="0.15">
      <c r="A228" s="38" t="s">
        <v>273</v>
      </c>
      <c r="B228" s="39"/>
      <c r="C228" s="39"/>
      <c r="D228" s="39"/>
      <c r="E228" s="39"/>
      <c r="F228" s="39"/>
      <c r="G228" s="39"/>
      <c r="H228" s="39"/>
      <c r="I228" s="40"/>
      <c r="M228" s="30">
        <f>M$223+M$225+M$227</f>
        <v>0</v>
      </c>
      <c r="N228" s="31"/>
    </row>
    <row r="229" spans="1:14" ht="15" customHeight="1" x14ac:dyDescent="0.15">
      <c r="A229" s="24" t="s">
        <v>274</v>
      </c>
      <c r="B229" s="25"/>
      <c r="C229" s="26" t="s">
        <v>275</v>
      </c>
      <c r="D229" s="13"/>
      <c r="E229" s="14"/>
      <c r="F229" s="14"/>
      <c r="G229" s="15"/>
      <c r="H229" s="15"/>
      <c r="I229" s="15"/>
      <c r="J229" s="15"/>
      <c r="K229" s="15"/>
      <c r="L229" s="15"/>
      <c r="M229" s="15"/>
      <c r="N229" s="11"/>
    </row>
    <row r="230" spans="1:14" ht="15" customHeight="1" x14ac:dyDescent="0.15">
      <c r="A230" s="27" t="s">
        <v>276</v>
      </c>
      <c r="B230" s="28"/>
      <c r="C230" s="29" t="s">
        <v>277</v>
      </c>
      <c r="D230" s="13"/>
      <c r="E230" s="14"/>
      <c r="F230" s="14"/>
      <c r="G230" s="15"/>
      <c r="H230" s="15"/>
      <c r="I230" s="15"/>
      <c r="J230" s="15"/>
      <c r="K230" s="15"/>
      <c r="L230" s="15"/>
      <c r="M230" s="15"/>
      <c r="N230" s="11"/>
    </row>
    <row r="231" spans="1:14" ht="15" customHeight="1" x14ac:dyDescent="0.15">
      <c r="A231" s="27"/>
      <c r="B231" s="28"/>
      <c r="C231" s="29" t="s">
        <v>272</v>
      </c>
      <c r="D231" s="13"/>
      <c r="E231" s="14"/>
      <c r="F231" s="14"/>
      <c r="G231" s="15"/>
      <c r="H231" s="15"/>
      <c r="I231" s="15"/>
      <c r="J231" s="15"/>
      <c r="K231" s="15"/>
      <c r="L231" s="15"/>
      <c r="M231" s="15"/>
      <c r="N231" s="11"/>
    </row>
    <row r="232" spans="1:14" ht="15" customHeight="1" x14ac:dyDescent="0.15">
      <c r="A232" s="27"/>
      <c r="B232" s="28"/>
      <c r="C232" s="29" t="s">
        <v>278</v>
      </c>
      <c r="D232" s="19" t="s">
        <v>68</v>
      </c>
      <c r="E232" s="20">
        <v>5</v>
      </c>
      <c r="F232" s="20"/>
      <c r="G232" s="21"/>
      <c r="H232" s="21">
        <v>2</v>
      </c>
      <c r="I232" s="22"/>
      <c r="J232" s="23"/>
      <c r="K232" s="22"/>
      <c r="L232" s="22"/>
      <c r="M232" s="22">
        <f t="shared" ref="M232:M236" si="28">IF(ISNUMBER($K232),IF(ISNUMBER($G232),ROUND($K232*$G232,2),ROUND($K232*$F232,2)),IF(ISNUMBER($G232),ROUND($I232*$G232,2),ROUND($I232*$F232,2)))</f>
        <v>0</v>
      </c>
      <c r="N232" s="11"/>
    </row>
    <row r="233" spans="1:14" ht="15" customHeight="1" x14ac:dyDescent="0.15">
      <c r="A233" s="27"/>
      <c r="B233" s="28"/>
      <c r="C233" s="29" t="s">
        <v>279</v>
      </c>
      <c r="D233" s="19" t="s">
        <v>68</v>
      </c>
      <c r="E233" s="20">
        <v>36</v>
      </c>
      <c r="F233" s="20"/>
      <c r="G233" s="21"/>
      <c r="H233" s="21">
        <v>2</v>
      </c>
      <c r="I233" s="22"/>
      <c r="J233" s="23"/>
      <c r="K233" s="22"/>
      <c r="L233" s="22"/>
      <c r="M233" s="22">
        <f t="shared" si="28"/>
        <v>0</v>
      </c>
      <c r="N233" s="11"/>
    </row>
    <row r="234" spans="1:14" ht="15" customHeight="1" x14ac:dyDescent="0.15">
      <c r="A234" s="27"/>
      <c r="B234" s="28"/>
      <c r="C234" s="29" t="s">
        <v>280</v>
      </c>
      <c r="D234" s="19" t="s">
        <v>68</v>
      </c>
      <c r="E234" s="20">
        <v>1</v>
      </c>
      <c r="F234" s="20"/>
      <c r="G234" s="21"/>
      <c r="H234" s="21">
        <v>2</v>
      </c>
      <c r="I234" s="22"/>
      <c r="J234" s="23"/>
      <c r="K234" s="22"/>
      <c r="L234" s="22"/>
      <c r="M234" s="22">
        <f t="shared" si="28"/>
        <v>0</v>
      </c>
      <c r="N234" s="11"/>
    </row>
    <row r="235" spans="1:14" ht="15" customHeight="1" x14ac:dyDescent="0.15">
      <c r="A235" s="27"/>
      <c r="B235" s="28"/>
      <c r="C235" s="29" t="s">
        <v>281</v>
      </c>
      <c r="D235" s="19" t="s">
        <v>68</v>
      </c>
      <c r="E235" s="20">
        <v>96</v>
      </c>
      <c r="F235" s="20"/>
      <c r="G235" s="21"/>
      <c r="H235" s="21">
        <v>2</v>
      </c>
      <c r="I235" s="22"/>
      <c r="J235" s="23"/>
      <c r="K235" s="22"/>
      <c r="L235" s="22"/>
      <c r="M235" s="22">
        <f t="shared" si="28"/>
        <v>0</v>
      </c>
      <c r="N235" s="11"/>
    </row>
    <row r="236" spans="1:14" ht="15" customHeight="1" x14ac:dyDescent="0.15">
      <c r="A236" s="27"/>
      <c r="B236" s="28"/>
      <c r="C236" s="29" t="s">
        <v>282</v>
      </c>
      <c r="D236" s="19" t="s">
        <v>68</v>
      </c>
      <c r="E236" s="20">
        <v>1</v>
      </c>
      <c r="F236" s="20"/>
      <c r="G236" s="21"/>
      <c r="H236" s="21">
        <v>2</v>
      </c>
      <c r="I236" s="22"/>
      <c r="J236" s="23"/>
      <c r="K236" s="22"/>
      <c r="L236" s="22"/>
      <c r="M236" s="22">
        <f t="shared" si="28"/>
        <v>0</v>
      </c>
      <c r="N236" s="11"/>
    </row>
    <row r="237" spans="1:14" ht="15" customHeight="1" x14ac:dyDescent="0.15">
      <c r="A237" s="38" t="s">
        <v>283</v>
      </c>
      <c r="B237" s="39"/>
      <c r="C237" s="39"/>
      <c r="D237" s="39"/>
      <c r="E237" s="39"/>
      <c r="F237" s="39"/>
      <c r="G237" s="39"/>
      <c r="H237" s="39"/>
      <c r="I237" s="40"/>
      <c r="M237" s="30">
        <f>SUM(M$232:M$236)</f>
        <v>0</v>
      </c>
      <c r="N237" s="31"/>
    </row>
    <row r="238" spans="1:14" ht="15" customHeight="1" x14ac:dyDescent="0.15">
      <c r="A238" s="24" t="s">
        <v>284</v>
      </c>
      <c r="B238" s="25"/>
      <c r="C238" s="26" t="s">
        <v>71</v>
      </c>
      <c r="D238" s="13"/>
      <c r="E238" s="14"/>
      <c r="F238" s="14"/>
      <c r="G238" s="15"/>
      <c r="H238" s="15"/>
      <c r="I238" s="15"/>
      <c r="J238" s="15"/>
      <c r="K238" s="15"/>
      <c r="L238" s="15"/>
      <c r="M238" s="15"/>
      <c r="N238" s="11"/>
    </row>
    <row r="239" spans="1:14" ht="15" customHeight="1" x14ac:dyDescent="0.15">
      <c r="A239" s="27" t="s">
        <v>285</v>
      </c>
      <c r="B239" s="28"/>
      <c r="C239" s="29" t="s">
        <v>286</v>
      </c>
      <c r="D239" s="13"/>
      <c r="E239" s="14"/>
      <c r="F239" s="14"/>
      <c r="G239" s="15"/>
      <c r="H239" s="15"/>
      <c r="I239" s="15"/>
      <c r="J239" s="15"/>
      <c r="K239" s="15"/>
      <c r="L239" s="15"/>
      <c r="M239" s="15"/>
      <c r="N239" s="11"/>
    </row>
    <row r="240" spans="1:14" ht="15" customHeight="1" x14ac:dyDescent="0.15">
      <c r="A240" s="27"/>
      <c r="B240" s="28"/>
      <c r="C240" s="29" t="s">
        <v>84</v>
      </c>
      <c r="D240" s="19" t="s">
        <v>68</v>
      </c>
      <c r="E240" s="20">
        <v>13</v>
      </c>
      <c r="F240" s="20"/>
      <c r="G240" s="21"/>
      <c r="H240" s="21">
        <v>2</v>
      </c>
      <c r="I240" s="22"/>
      <c r="J240" s="23"/>
      <c r="K240" s="22"/>
      <c r="L240" s="22"/>
      <c r="M240" s="22">
        <f>IF(ISNUMBER($K240),IF(ISNUMBER($G240),ROUND($K240*$G240,2),ROUND($K240*$F240,2)),IF(ISNUMBER($G240),ROUND($I240*$G240,2),ROUND($I240*$F240,2)))</f>
        <v>0</v>
      </c>
      <c r="N240" s="11"/>
    </row>
    <row r="241" spans="1:14" ht="15" customHeight="1" x14ac:dyDescent="0.15">
      <c r="A241" s="27" t="s">
        <v>287</v>
      </c>
      <c r="B241" s="28"/>
      <c r="C241" s="29" t="s">
        <v>288</v>
      </c>
      <c r="D241" s="13"/>
      <c r="E241" s="14"/>
      <c r="F241" s="14"/>
      <c r="G241" s="15"/>
      <c r="H241" s="15"/>
      <c r="I241" s="15"/>
      <c r="J241" s="15"/>
      <c r="K241" s="15"/>
      <c r="L241" s="15"/>
      <c r="M241" s="15"/>
      <c r="N241" s="11"/>
    </row>
    <row r="242" spans="1:14" ht="15" customHeight="1" x14ac:dyDescent="0.15">
      <c r="A242" s="27"/>
      <c r="B242" s="28"/>
      <c r="C242" s="29" t="s">
        <v>84</v>
      </c>
      <c r="D242" s="19" t="s">
        <v>68</v>
      </c>
      <c r="E242" s="20">
        <v>1</v>
      </c>
      <c r="F242" s="20"/>
      <c r="G242" s="21"/>
      <c r="H242" s="21">
        <v>2</v>
      </c>
      <c r="I242" s="22"/>
      <c r="J242" s="23"/>
      <c r="K242" s="22"/>
      <c r="L242" s="22"/>
      <c r="M242" s="22">
        <f>IF(ISNUMBER($K242),IF(ISNUMBER($G242),ROUND($K242*$G242,2),ROUND($K242*$F242,2)),IF(ISNUMBER($G242),ROUND($I242*$G242,2),ROUND($I242*$F242,2)))</f>
        <v>0</v>
      </c>
      <c r="N242" s="11"/>
    </row>
    <row r="243" spans="1:14" ht="15" customHeight="1" x14ac:dyDescent="0.15">
      <c r="A243" s="27" t="s">
        <v>289</v>
      </c>
      <c r="B243" s="28"/>
      <c r="C243" s="29" t="s">
        <v>290</v>
      </c>
      <c r="D243" s="13"/>
      <c r="E243" s="14"/>
      <c r="F243" s="14"/>
      <c r="G243" s="15"/>
      <c r="H243" s="15"/>
      <c r="I243" s="15"/>
      <c r="J243" s="15"/>
      <c r="K243" s="15"/>
      <c r="L243" s="15"/>
      <c r="M243" s="15"/>
      <c r="N243" s="11"/>
    </row>
    <row r="244" spans="1:14" ht="15" customHeight="1" x14ac:dyDescent="0.15">
      <c r="A244" s="27"/>
      <c r="B244" s="28"/>
      <c r="C244" s="29" t="s">
        <v>84</v>
      </c>
      <c r="D244" s="19" t="s">
        <v>68</v>
      </c>
      <c r="E244" s="20">
        <v>4</v>
      </c>
      <c r="F244" s="20"/>
      <c r="G244" s="21"/>
      <c r="H244" s="21">
        <v>2</v>
      </c>
      <c r="I244" s="22"/>
      <c r="J244" s="23"/>
      <c r="K244" s="22"/>
      <c r="L244" s="22"/>
      <c r="M244" s="22">
        <f>IF(ISNUMBER($K244),IF(ISNUMBER($G244),ROUND($K244*$G244,2),ROUND($K244*$F244,2)),IF(ISNUMBER($G244),ROUND($I244*$G244,2),ROUND($I244*$F244,2)))</f>
        <v>0</v>
      </c>
      <c r="N244" s="11"/>
    </row>
    <row r="245" spans="1:14" ht="15" customHeight="1" x14ac:dyDescent="0.15">
      <c r="A245" s="27" t="s">
        <v>291</v>
      </c>
      <c r="B245" s="28"/>
      <c r="C245" s="29" t="s">
        <v>292</v>
      </c>
      <c r="D245" s="13"/>
      <c r="E245" s="14"/>
      <c r="F245" s="14"/>
      <c r="G245" s="15"/>
      <c r="H245" s="15"/>
      <c r="I245" s="15"/>
      <c r="J245" s="15"/>
      <c r="K245" s="15"/>
      <c r="L245" s="15"/>
      <c r="M245" s="15"/>
      <c r="N245" s="11"/>
    </row>
    <row r="246" spans="1:14" ht="15" customHeight="1" x14ac:dyDescent="0.15">
      <c r="A246" s="27"/>
      <c r="B246" s="28"/>
      <c r="C246" s="29" t="s">
        <v>84</v>
      </c>
      <c r="D246" s="19" t="s">
        <v>68</v>
      </c>
      <c r="E246" s="20">
        <v>4</v>
      </c>
      <c r="F246" s="20"/>
      <c r="G246" s="21"/>
      <c r="H246" s="21">
        <v>2</v>
      </c>
      <c r="I246" s="22"/>
      <c r="J246" s="23"/>
      <c r="K246" s="22"/>
      <c r="L246" s="22"/>
      <c r="M246" s="22">
        <f>IF(ISNUMBER($K246),IF(ISNUMBER($G246),ROUND($K246*$G246,2),ROUND($K246*$F246,2)),IF(ISNUMBER($G246),ROUND($I246*$G246,2),ROUND($I246*$F246,2)))</f>
        <v>0</v>
      </c>
      <c r="N246" s="11"/>
    </row>
    <row r="247" spans="1:14" ht="15" customHeight="1" x14ac:dyDescent="0.15">
      <c r="A247" s="27" t="s">
        <v>293</v>
      </c>
      <c r="B247" s="28"/>
      <c r="C247" s="29" t="s">
        <v>294</v>
      </c>
      <c r="D247" s="13"/>
      <c r="E247" s="14"/>
      <c r="F247" s="14"/>
      <c r="G247" s="15"/>
      <c r="H247" s="15"/>
      <c r="I247" s="15"/>
      <c r="J247" s="15"/>
      <c r="K247" s="15"/>
      <c r="L247" s="15"/>
      <c r="M247" s="15"/>
      <c r="N247" s="11"/>
    </row>
    <row r="248" spans="1:14" ht="15" customHeight="1" x14ac:dyDescent="0.15">
      <c r="A248" s="27"/>
      <c r="B248" s="28"/>
      <c r="C248" s="29" t="s">
        <v>84</v>
      </c>
      <c r="D248" s="19" t="s">
        <v>68</v>
      </c>
      <c r="E248" s="20">
        <v>11</v>
      </c>
      <c r="F248" s="20"/>
      <c r="G248" s="21"/>
      <c r="H248" s="21">
        <v>2</v>
      </c>
      <c r="I248" s="22"/>
      <c r="J248" s="23"/>
      <c r="K248" s="22"/>
      <c r="L248" s="22"/>
      <c r="M248" s="22">
        <f>IF(ISNUMBER($K248),IF(ISNUMBER($G248),ROUND($K248*$G248,2),ROUND($K248*$F248,2)),IF(ISNUMBER($G248),ROUND($I248*$G248,2),ROUND($I248*$F248,2)))</f>
        <v>0</v>
      </c>
      <c r="N248" s="11"/>
    </row>
    <row r="249" spans="1:14" ht="15" customHeight="1" x14ac:dyDescent="0.15">
      <c r="A249" s="27" t="s">
        <v>295</v>
      </c>
      <c r="B249" s="28"/>
      <c r="C249" s="29" t="s">
        <v>296</v>
      </c>
      <c r="D249" s="13"/>
      <c r="E249" s="14"/>
      <c r="F249" s="14"/>
      <c r="G249" s="15"/>
      <c r="H249" s="15"/>
      <c r="I249" s="15"/>
      <c r="J249" s="15"/>
      <c r="K249" s="15"/>
      <c r="L249" s="15"/>
      <c r="M249" s="15"/>
      <c r="N249" s="11"/>
    </row>
    <row r="250" spans="1:14" ht="15" customHeight="1" x14ac:dyDescent="0.15">
      <c r="A250" s="27"/>
      <c r="B250" s="28"/>
      <c r="C250" s="29" t="s">
        <v>84</v>
      </c>
      <c r="D250" s="19" t="s">
        <v>68</v>
      </c>
      <c r="E250" s="20">
        <v>45</v>
      </c>
      <c r="F250" s="20"/>
      <c r="G250" s="21"/>
      <c r="H250" s="21">
        <v>2</v>
      </c>
      <c r="I250" s="22"/>
      <c r="J250" s="23"/>
      <c r="K250" s="22"/>
      <c r="L250" s="22"/>
      <c r="M250" s="22">
        <f>IF(ISNUMBER($K250),IF(ISNUMBER($G250),ROUND($K250*$G250,2),ROUND($K250*$F250,2)),IF(ISNUMBER($G250),ROUND($I250*$G250,2),ROUND($I250*$F250,2)))</f>
        <v>0</v>
      </c>
      <c r="N250" s="11"/>
    </row>
    <row r="251" spans="1:14" ht="15" customHeight="1" x14ac:dyDescent="0.15">
      <c r="A251" s="27" t="s">
        <v>297</v>
      </c>
      <c r="B251" s="28"/>
      <c r="C251" s="29" t="s">
        <v>298</v>
      </c>
      <c r="D251" s="13"/>
      <c r="E251" s="14"/>
      <c r="F251" s="14"/>
      <c r="G251" s="15"/>
      <c r="H251" s="15"/>
      <c r="I251" s="15"/>
      <c r="J251" s="15"/>
      <c r="K251" s="15"/>
      <c r="L251" s="15"/>
      <c r="M251" s="15"/>
      <c r="N251" s="11"/>
    </row>
    <row r="252" spans="1:14" ht="15" customHeight="1" x14ac:dyDescent="0.15">
      <c r="A252" s="27"/>
      <c r="B252" s="28"/>
      <c r="C252" s="29" t="s">
        <v>84</v>
      </c>
      <c r="D252" s="19" t="s">
        <v>68</v>
      </c>
      <c r="E252" s="20">
        <v>12</v>
      </c>
      <c r="F252" s="20"/>
      <c r="G252" s="21"/>
      <c r="H252" s="21">
        <v>2</v>
      </c>
      <c r="I252" s="22"/>
      <c r="J252" s="23"/>
      <c r="K252" s="22"/>
      <c r="L252" s="22"/>
      <c r="M252" s="22">
        <f>IF(ISNUMBER($K252),IF(ISNUMBER($G252),ROUND($K252*$G252,2),ROUND($K252*$F252,2)),IF(ISNUMBER($G252),ROUND($I252*$G252,2),ROUND($I252*$F252,2)))</f>
        <v>0</v>
      </c>
      <c r="N252" s="11"/>
    </row>
    <row r="253" spans="1:14" ht="15" customHeight="1" x14ac:dyDescent="0.15">
      <c r="A253" s="27" t="s">
        <v>299</v>
      </c>
      <c r="B253" s="28"/>
      <c r="C253" s="29" t="s">
        <v>300</v>
      </c>
      <c r="D253" s="13"/>
      <c r="E253" s="14"/>
      <c r="F253" s="14"/>
      <c r="G253" s="15"/>
      <c r="H253" s="15"/>
      <c r="I253" s="15"/>
      <c r="J253" s="15"/>
      <c r="K253" s="15"/>
      <c r="L253" s="15"/>
      <c r="M253" s="15"/>
      <c r="N253" s="11"/>
    </row>
    <row r="254" spans="1:14" ht="15" customHeight="1" x14ac:dyDescent="0.15">
      <c r="A254" s="27"/>
      <c r="B254" s="28"/>
      <c r="C254" s="29" t="s">
        <v>84</v>
      </c>
      <c r="D254" s="19" t="s">
        <v>68</v>
      </c>
      <c r="E254" s="20">
        <v>3</v>
      </c>
      <c r="F254" s="20"/>
      <c r="G254" s="21"/>
      <c r="H254" s="21">
        <v>2</v>
      </c>
      <c r="I254" s="22"/>
      <c r="J254" s="23"/>
      <c r="K254" s="22"/>
      <c r="L254" s="22"/>
      <c r="M254" s="22">
        <f>IF(ISNUMBER($K254),IF(ISNUMBER($G254),ROUND($K254*$G254,2),ROUND($K254*$F254,2)),IF(ISNUMBER($G254),ROUND($I254*$G254,2),ROUND($I254*$F254,2)))</f>
        <v>0</v>
      </c>
      <c r="N254" s="11"/>
    </row>
    <row r="255" spans="1:14" ht="15" customHeight="1" x14ac:dyDescent="0.15">
      <c r="A255" s="27" t="s">
        <v>301</v>
      </c>
      <c r="B255" s="28"/>
      <c r="C255" s="29" t="s">
        <v>302</v>
      </c>
      <c r="D255" s="13"/>
      <c r="E255" s="14"/>
      <c r="F255" s="14"/>
      <c r="G255" s="15"/>
      <c r="H255" s="15"/>
      <c r="I255" s="15"/>
      <c r="J255" s="15"/>
      <c r="K255" s="15"/>
      <c r="L255" s="15"/>
      <c r="M255" s="15"/>
      <c r="N255" s="11"/>
    </row>
    <row r="256" spans="1:14" ht="15" customHeight="1" x14ac:dyDescent="0.15">
      <c r="A256" s="27"/>
      <c r="B256" s="28"/>
      <c r="C256" s="29" t="s">
        <v>84</v>
      </c>
      <c r="D256" s="19" t="s">
        <v>68</v>
      </c>
      <c r="E256" s="20">
        <v>1</v>
      </c>
      <c r="F256" s="20"/>
      <c r="G256" s="21"/>
      <c r="H256" s="21">
        <v>2</v>
      </c>
      <c r="I256" s="22"/>
      <c r="J256" s="23"/>
      <c r="K256" s="22"/>
      <c r="L256" s="22"/>
      <c r="M256" s="22">
        <f>IF(ISNUMBER($K256),IF(ISNUMBER($G256),ROUND($K256*$G256,2),ROUND($K256*$F256,2)),IF(ISNUMBER($G256),ROUND($I256*$G256,2),ROUND($I256*$F256,2)))</f>
        <v>0</v>
      </c>
      <c r="N256" s="11"/>
    </row>
    <row r="257" spans="1:14" ht="15" customHeight="1" x14ac:dyDescent="0.15">
      <c r="A257" s="27" t="s">
        <v>303</v>
      </c>
      <c r="B257" s="28"/>
      <c r="C257" s="29" t="s">
        <v>304</v>
      </c>
      <c r="D257" s="13"/>
      <c r="E257" s="14"/>
      <c r="F257" s="14"/>
      <c r="G257" s="15"/>
      <c r="H257" s="15"/>
      <c r="I257" s="15"/>
      <c r="J257" s="15"/>
      <c r="K257" s="15"/>
      <c r="L257" s="15"/>
      <c r="M257" s="15"/>
      <c r="N257" s="11"/>
    </row>
    <row r="258" spans="1:14" ht="15" customHeight="1" x14ac:dyDescent="0.15">
      <c r="A258" s="27"/>
      <c r="B258" s="28"/>
      <c r="C258" s="29" t="s">
        <v>84</v>
      </c>
      <c r="D258" s="19" t="s">
        <v>68</v>
      </c>
      <c r="E258" s="20">
        <v>6</v>
      </c>
      <c r="F258" s="20"/>
      <c r="G258" s="21"/>
      <c r="H258" s="21">
        <v>2</v>
      </c>
      <c r="I258" s="22"/>
      <c r="J258" s="23"/>
      <c r="K258" s="22"/>
      <c r="L258" s="22"/>
      <c r="M258" s="22">
        <f>IF(ISNUMBER($K258),IF(ISNUMBER($G258),ROUND($K258*$G258,2),ROUND($K258*$F258,2)),IF(ISNUMBER($G258),ROUND($I258*$G258,2),ROUND($I258*$F258,2)))</f>
        <v>0</v>
      </c>
      <c r="N258" s="11"/>
    </row>
    <row r="259" spans="1:14" ht="15" customHeight="1" x14ac:dyDescent="0.15">
      <c r="A259" s="27" t="s">
        <v>305</v>
      </c>
      <c r="B259" s="28"/>
      <c r="C259" s="29" t="s">
        <v>306</v>
      </c>
      <c r="D259" s="13"/>
      <c r="E259" s="14"/>
      <c r="F259" s="14"/>
      <c r="G259" s="15"/>
      <c r="H259" s="15"/>
      <c r="I259" s="15"/>
      <c r="J259" s="15"/>
      <c r="K259" s="15"/>
      <c r="L259" s="15"/>
      <c r="M259" s="15"/>
      <c r="N259" s="11"/>
    </row>
    <row r="260" spans="1:14" ht="15" customHeight="1" x14ac:dyDescent="0.15">
      <c r="A260" s="27"/>
      <c r="B260" s="28"/>
      <c r="C260" s="29" t="s">
        <v>307</v>
      </c>
      <c r="D260" s="13"/>
      <c r="E260" s="14"/>
      <c r="F260" s="14"/>
      <c r="G260" s="15"/>
      <c r="H260" s="15"/>
      <c r="I260" s="15"/>
      <c r="J260" s="15"/>
      <c r="K260" s="15"/>
      <c r="L260" s="15"/>
      <c r="M260" s="15"/>
      <c r="N260" s="11"/>
    </row>
    <row r="261" spans="1:14" ht="15" customHeight="1" x14ac:dyDescent="0.15">
      <c r="A261" s="27"/>
      <c r="B261" s="28"/>
      <c r="C261" s="29" t="s">
        <v>308</v>
      </c>
      <c r="D261" s="19" t="s">
        <v>68</v>
      </c>
      <c r="E261" s="20">
        <v>2</v>
      </c>
      <c r="F261" s="20"/>
      <c r="G261" s="21"/>
      <c r="H261" s="21">
        <v>2</v>
      </c>
      <c r="I261" s="22"/>
      <c r="J261" s="23"/>
      <c r="K261" s="22"/>
      <c r="L261" s="22"/>
      <c r="M261" s="22">
        <f>IF(ISNUMBER($K261),IF(ISNUMBER($G261),ROUND($K261*$G261,2),ROUND($K261*$F261,2)),IF(ISNUMBER($G261),ROUND($I261*$G261,2),ROUND($I261*$F261,2)))</f>
        <v>0</v>
      </c>
      <c r="N261" s="11"/>
    </row>
    <row r="262" spans="1:14" ht="15" customHeight="1" x14ac:dyDescent="0.15">
      <c r="A262" s="27"/>
      <c r="B262" s="28"/>
      <c r="C262" s="29" t="s">
        <v>309</v>
      </c>
      <c r="D262" s="13"/>
      <c r="E262" s="14"/>
      <c r="F262" s="14"/>
      <c r="G262" s="15"/>
      <c r="H262" s="15"/>
      <c r="I262" s="15"/>
      <c r="J262" s="15"/>
      <c r="K262" s="15"/>
      <c r="L262" s="15"/>
      <c r="M262" s="15"/>
      <c r="N262" s="11"/>
    </row>
    <row r="263" spans="1:14" ht="15" customHeight="1" x14ac:dyDescent="0.15">
      <c r="A263" s="27"/>
      <c r="B263" s="28"/>
      <c r="C263" s="29" t="s">
        <v>308</v>
      </c>
      <c r="D263" s="19" t="s">
        <v>68</v>
      </c>
      <c r="E263" s="20">
        <v>4</v>
      </c>
      <c r="F263" s="20"/>
      <c r="G263" s="21"/>
      <c r="H263" s="21">
        <v>2</v>
      </c>
      <c r="I263" s="22"/>
      <c r="J263" s="23"/>
      <c r="K263" s="22"/>
      <c r="L263" s="22"/>
      <c r="M263" s="22">
        <f>IF(ISNUMBER($K263),IF(ISNUMBER($G263),ROUND($K263*$G263,2),ROUND($K263*$F263,2)),IF(ISNUMBER($G263),ROUND($I263*$G263,2),ROUND($I263*$F263,2)))</f>
        <v>0</v>
      </c>
      <c r="N263" s="11"/>
    </row>
    <row r="264" spans="1:14" ht="15" customHeight="1" x14ac:dyDescent="0.15">
      <c r="A264" s="27"/>
      <c r="B264" s="28"/>
      <c r="C264" s="29" t="s">
        <v>310</v>
      </c>
      <c r="D264" s="13"/>
      <c r="E264" s="14"/>
      <c r="F264" s="14"/>
      <c r="G264" s="15"/>
      <c r="H264" s="15"/>
      <c r="I264" s="15"/>
      <c r="J264" s="15"/>
      <c r="K264" s="15"/>
      <c r="L264" s="15"/>
      <c r="M264" s="15"/>
      <c r="N264" s="11"/>
    </row>
    <row r="265" spans="1:14" ht="15" customHeight="1" x14ac:dyDescent="0.15">
      <c r="A265" s="27"/>
      <c r="B265" s="28"/>
      <c r="C265" s="29" t="s">
        <v>308</v>
      </c>
      <c r="D265" s="19" t="s">
        <v>68</v>
      </c>
      <c r="E265" s="20">
        <v>3</v>
      </c>
      <c r="F265" s="20"/>
      <c r="G265" s="21"/>
      <c r="H265" s="21">
        <v>2</v>
      </c>
      <c r="I265" s="22"/>
      <c r="J265" s="23"/>
      <c r="K265" s="22"/>
      <c r="L265" s="22"/>
      <c r="M265" s="22">
        <f>IF(ISNUMBER($K265),IF(ISNUMBER($G265),ROUND($K265*$G265,2),ROUND($K265*$F265,2)),IF(ISNUMBER($G265),ROUND($I265*$G265,2),ROUND($I265*$F265,2)))</f>
        <v>0</v>
      </c>
      <c r="N265" s="11"/>
    </row>
    <row r="266" spans="1:14" ht="15" customHeight="1" x14ac:dyDescent="0.15">
      <c r="A266" s="38" t="s">
        <v>311</v>
      </c>
      <c r="B266" s="39"/>
      <c r="C266" s="39"/>
      <c r="D266" s="39"/>
      <c r="E266" s="39"/>
      <c r="F266" s="39"/>
      <c r="G266" s="39"/>
      <c r="H266" s="39"/>
      <c r="I266" s="40"/>
      <c r="M266" s="30">
        <f>M$240+M$242+M$244+M$246+M$248+M$250+M$252+M$254+M$256+M$258+M$261+M$263+M$265</f>
        <v>0</v>
      </c>
      <c r="N266" s="31"/>
    </row>
    <row r="267" spans="1:14" ht="15" customHeight="1" x14ac:dyDescent="0.15">
      <c r="A267" s="24" t="s">
        <v>312</v>
      </c>
      <c r="B267" s="25"/>
      <c r="C267" s="26" t="s">
        <v>313</v>
      </c>
      <c r="D267" s="13"/>
      <c r="E267" s="14"/>
      <c r="F267" s="14"/>
      <c r="G267" s="15"/>
      <c r="H267" s="15"/>
      <c r="I267" s="15"/>
      <c r="J267" s="15"/>
      <c r="K267" s="15"/>
      <c r="L267" s="15"/>
      <c r="M267" s="15"/>
      <c r="N267" s="11"/>
    </row>
    <row r="268" spans="1:14" ht="15" customHeight="1" x14ac:dyDescent="0.15">
      <c r="A268" s="27" t="s">
        <v>314</v>
      </c>
      <c r="B268" s="28"/>
      <c r="C268" s="29" t="s">
        <v>315</v>
      </c>
      <c r="D268" s="13"/>
      <c r="E268" s="14"/>
      <c r="F268" s="14"/>
      <c r="G268" s="15"/>
      <c r="H268" s="15"/>
      <c r="I268" s="15"/>
      <c r="J268" s="15"/>
      <c r="K268" s="15"/>
      <c r="L268" s="15"/>
      <c r="M268" s="15"/>
      <c r="N268" s="11"/>
    </row>
    <row r="269" spans="1:14" ht="15" customHeight="1" x14ac:dyDescent="0.15">
      <c r="A269" s="27"/>
      <c r="B269" s="28"/>
      <c r="C269" s="29" t="s">
        <v>316</v>
      </c>
      <c r="D269" s="13"/>
      <c r="E269" s="14"/>
      <c r="F269" s="14"/>
      <c r="G269" s="15"/>
      <c r="H269" s="15"/>
      <c r="I269" s="15"/>
      <c r="J269" s="15"/>
      <c r="K269" s="15"/>
      <c r="L269" s="15"/>
      <c r="M269" s="15"/>
      <c r="N269" s="11"/>
    </row>
    <row r="270" spans="1:14" ht="15" customHeight="1" x14ac:dyDescent="0.15">
      <c r="A270" s="27"/>
      <c r="B270" s="28"/>
      <c r="C270" s="29" t="s">
        <v>272</v>
      </c>
      <c r="D270" s="19" t="s">
        <v>68</v>
      </c>
      <c r="E270" s="20">
        <v>6</v>
      </c>
      <c r="F270" s="20"/>
      <c r="G270" s="21"/>
      <c r="H270" s="21">
        <v>2</v>
      </c>
      <c r="I270" s="22"/>
      <c r="J270" s="23"/>
      <c r="K270" s="22"/>
      <c r="L270" s="22"/>
      <c r="M270" s="22">
        <f t="shared" ref="M270:M273" si="29">IF(ISNUMBER($K270),IF(ISNUMBER($G270),ROUND($K270*$G270,2),ROUND($K270*$F270,2)),IF(ISNUMBER($G270),ROUND($I270*$G270,2),ROUND($I270*$F270,2)))</f>
        <v>0</v>
      </c>
      <c r="N270" s="11"/>
    </row>
    <row r="271" spans="1:14" ht="15" customHeight="1" x14ac:dyDescent="0.15">
      <c r="A271" s="27" t="s">
        <v>317</v>
      </c>
      <c r="B271" s="28"/>
      <c r="C271" s="29" t="s">
        <v>104</v>
      </c>
      <c r="D271" s="19" t="s">
        <v>17</v>
      </c>
      <c r="E271" s="20">
        <v>1</v>
      </c>
      <c r="F271" s="20"/>
      <c r="G271" s="21"/>
      <c r="H271" s="21">
        <v>2</v>
      </c>
      <c r="I271" s="22"/>
      <c r="J271" s="23"/>
      <c r="K271" s="22"/>
      <c r="L271" s="22"/>
      <c r="M271" s="22">
        <f t="shared" si="29"/>
        <v>0</v>
      </c>
      <c r="N271" s="11"/>
    </row>
    <row r="272" spans="1:14" ht="15" customHeight="1" x14ac:dyDescent="0.15">
      <c r="A272" s="27" t="s">
        <v>318</v>
      </c>
      <c r="B272" s="28"/>
      <c r="C272" s="29" t="s">
        <v>319</v>
      </c>
      <c r="D272" s="19"/>
      <c r="E272" s="32">
        <v>0</v>
      </c>
      <c r="F272" s="32"/>
      <c r="G272" s="33"/>
      <c r="H272" s="21">
        <v>2</v>
      </c>
      <c r="I272" s="22"/>
      <c r="J272" s="23"/>
      <c r="K272" s="22"/>
      <c r="L272" s="22"/>
      <c r="M272" s="22">
        <f t="shared" si="29"/>
        <v>0</v>
      </c>
      <c r="N272" s="11"/>
    </row>
    <row r="273" spans="1:14" ht="15" customHeight="1" x14ac:dyDescent="0.15">
      <c r="A273" s="27"/>
      <c r="B273" s="28"/>
      <c r="C273" s="29" t="s">
        <v>320</v>
      </c>
      <c r="D273" s="19" t="s">
        <v>68</v>
      </c>
      <c r="E273" s="20">
        <v>1</v>
      </c>
      <c r="F273" s="20"/>
      <c r="G273" s="21"/>
      <c r="H273" s="21">
        <v>2</v>
      </c>
      <c r="I273" s="22"/>
      <c r="J273" s="23"/>
      <c r="K273" s="22"/>
      <c r="L273" s="22"/>
      <c r="M273" s="22">
        <f t="shared" si="29"/>
        <v>0</v>
      </c>
      <c r="N273" s="11"/>
    </row>
    <row r="274" spans="1:14" ht="15" customHeight="1" x14ac:dyDescent="0.15">
      <c r="A274" s="38" t="s">
        <v>321</v>
      </c>
      <c r="B274" s="39"/>
      <c r="C274" s="39"/>
      <c r="D274" s="39"/>
      <c r="E274" s="39"/>
      <c r="F274" s="39"/>
      <c r="G274" s="39"/>
      <c r="H274" s="39"/>
      <c r="I274" s="40"/>
      <c r="M274" s="30">
        <f>SUM(M$270:M$273)</f>
        <v>0</v>
      </c>
      <c r="N274" s="31"/>
    </row>
    <row r="275" spans="1:14" ht="15" customHeight="1" x14ac:dyDescent="0.15">
      <c r="A275" s="24" t="s">
        <v>322</v>
      </c>
      <c r="B275" s="25"/>
      <c r="C275" s="26" t="s">
        <v>93</v>
      </c>
      <c r="D275" s="13"/>
      <c r="E275" s="14"/>
      <c r="F275" s="14"/>
      <c r="G275" s="15"/>
      <c r="H275" s="15"/>
      <c r="I275" s="15"/>
      <c r="J275" s="15"/>
      <c r="K275" s="15"/>
      <c r="L275" s="15"/>
      <c r="M275" s="15"/>
      <c r="N275" s="11"/>
    </row>
    <row r="276" spans="1:14" ht="15" customHeight="1" x14ac:dyDescent="0.15">
      <c r="A276" s="27" t="s">
        <v>323</v>
      </c>
      <c r="B276" s="28"/>
      <c r="C276" s="29" t="s">
        <v>324</v>
      </c>
      <c r="D276" s="13"/>
      <c r="E276" s="14"/>
      <c r="F276" s="14"/>
      <c r="G276" s="15"/>
      <c r="H276" s="15"/>
      <c r="I276" s="15"/>
      <c r="J276" s="15"/>
      <c r="K276" s="15"/>
      <c r="L276" s="15"/>
      <c r="M276" s="15"/>
      <c r="N276" s="11"/>
    </row>
    <row r="277" spans="1:14" ht="15" customHeight="1" x14ac:dyDescent="0.15">
      <c r="A277" s="27"/>
      <c r="B277" s="28"/>
      <c r="C277" s="29" t="s">
        <v>320</v>
      </c>
      <c r="D277" s="19" t="s">
        <v>47</v>
      </c>
      <c r="E277" s="20">
        <v>0</v>
      </c>
      <c r="F277" s="20"/>
      <c r="G277" s="21"/>
      <c r="H277" s="21">
        <v>2</v>
      </c>
      <c r="I277" s="22"/>
      <c r="J277" s="23"/>
      <c r="K277" s="22"/>
      <c r="L277" s="22"/>
      <c r="M277" s="22">
        <f t="shared" ref="M277:M283" si="30">IF(ISNUMBER($K277),IF(ISNUMBER($G277),ROUND($K277*$G277,2),ROUND($K277*$F277,2)),IF(ISNUMBER($G277),ROUND($I277*$G277,2),ROUND($I277*$F277,2)))</f>
        <v>0</v>
      </c>
      <c r="N277" s="11"/>
    </row>
    <row r="278" spans="1:14" ht="15" customHeight="1" x14ac:dyDescent="0.15">
      <c r="A278" s="27" t="s">
        <v>325</v>
      </c>
      <c r="B278" s="28"/>
      <c r="C278" s="29" t="s">
        <v>326</v>
      </c>
      <c r="D278" s="19" t="s">
        <v>17</v>
      </c>
      <c r="E278" s="20">
        <v>1</v>
      </c>
      <c r="F278" s="20"/>
      <c r="G278" s="21"/>
      <c r="H278" s="21">
        <v>2</v>
      </c>
      <c r="I278" s="22"/>
      <c r="J278" s="23"/>
      <c r="K278" s="22"/>
      <c r="L278" s="22"/>
      <c r="M278" s="22">
        <f t="shared" si="30"/>
        <v>0</v>
      </c>
      <c r="N278" s="11"/>
    </row>
    <row r="279" spans="1:14" ht="15" customHeight="1" x14ac:dyDescent="0.15">
      <c r="A279" s="27" t="s">
        <v>327</v>
      </c>
      <c r="B279" s="28"/>
      <c r="C279" s="29" t="s">
        <v>328</v>
      </c>
      <c r="D279" s="19" t="s">
        <v>68</v>
      </c>
      <c r="E279" s="20">
        <v>6</v>
      </c>
      <c r="F279" s="20"/>
      <c r="G279" s="21"/>
      <c r="H279" s="21">
        <v>1</v>
      </c>
      <c r="I279" s="22"/>
      <c r="J279" s="23"/>
      <c r="K279" s="22"/>
      <c r="L279" s="22"/>
      <c r="M279" s="22">
        <f t="shared" si="30"/>
        <v>0</v>
      </c>
      <c r="N279" s="11"/>
    </row>
    <row r="280" spans="1:14" ht="15" customHeight="1" x14ac:dyDescent="0.15">
      <c r="A280" s="27" t="s">
        <v>329</v>
      </c>
      <c r="B280" s="28"/>
      <c r="C280" s="29" t="s">
        <v>330</v>
      </c>
      <c r="D280" s="19" t="s">
        <v>68</v>
      </c>
      <c r="E280" s="20">
        <v>3</v>
      </c>
      <c r="F280" s="20"/>
      <c r="G280" s="21"/>
      <c r="H280" s="21">
        <v>1</v>
      </c>
      <c r="I280" s="22"/>
      <c r="J280" s="23"/>
      <c r="K280" s="22"/>
      <c r="L280" s="22"/>
      <c r="M280" s="22">
        <f t="shared" si="30"/>
        <v>0</v>
      </c>
      <c r="N280" s="11"/>
    </row>
    <row r="281" spans="1:14" ht="15" customHeight="1" x14ac:dyDescent="0.15">
      <c r="A281" s="27" t="s">
        <v>331</v>
      </c>
      <c r="B281" s="28"/>
      <c r="C281" s="29" t="s">
        <v>332</v>
      </c>
      <c r="D281" s="19" t="s">
        <v>17</v>
      </c>
      <c r="E281" s="20">
        <v>1</v>
      </c>
      <c r="F281" s="20"/>
      <c r="G281" s="21"/>
      <c r="H281" s="21">
        <v>2</v>
      </c>
      <c r="I281" s="22"/>
      <c r="J281" s="23"/>
      <c r="K281" s="22"/>
      <c r="L281" s="22"/>
      <c r="M281" s="22">
        <f t="shared" si="30"/>
        <v>0</v>
      </c>
      <c r="N281" s="11"/>
    </row>
    <row r="282" spans="1:14" ht="15" customHeight="1" x14ac:dyDescent="0.15">
      <c r="A282" s="27" t="s">
        <v>333</v>
      </c>
      <c r="B282" s="28"/>
      <c r="C282" s="29" t="s">
        <v>334</v>
      </c>
      <c r="D282" s="19" t="s">
        <v>17</v>
      </c>
      <c r="E282" s="20">
        <v>1</v>
      </c>
      <c r="F282" s="20"/>
      <c r="G282" s="21"/>
      <c r="H282" s="21">
        <v>2</v>
      </c>
      <c r="I282" s="22"/>
      <c r="J282" s="23"/>
      <c r="K282" s="22"/>
      <c r="L282" s="22"/>
      <c r="M282" s="22">
        <f t="shared" si="30"/>
        <v>0</v>
      </c>
      <c r="N282" s="11"/>
    </row>
    <row r="283" spans="1:14" ht="15" customHeight="1" x14ac:dyDescent="0.15">
      <c r="A283" s="27" t="s">
        <v>335</v>
      </c>
      <c r="B283" s="28"/>
      <c r="C283" s="29" t="s">
        <v>138</v>
      </c>
      <c r="D283" s="19" t="s">
        <v>17</v>
      </c>
      <c r="E283" s="20">
        <v>16</v>
      </c>
      <c r="F283" s="20"/>
      <c r="G283" s="21"/>
      <c r="H283" s="21">
        <v>1</v>
      </c>
      <c r="I283" s="22"/>
      <c r="J283" s="23"/>
      <c r="K283" s="22"/>
      <c r="L283" s="22"/>
      <c r="M283" s="22">
        <f t="shared" si="30"/>
        <v>0</v>
      </c>
      <c r="N283" s="11"/>
    </row>
    <row r="284" spans="1:14" ht="15" customHeight="1" x14ac:dyDescent="0.15">
      <c r="A284" s="38" t="s">
        <v>336</v>
      </c>
      <c r="B284" s="39"/>
      <c r="C284" s="39"/>
      <c r="D284" s="39"/>
      <c r="E284" s="39"/>
      <c r="F284" s="39"/>
      <c r="G284" s="39"/>
      <c r="H284" s="39"/>
      <c r="I284" s="40"/>
      <c r="M284" s="30">
        <f>SUM(M$277:M$283)</f>
        <v>0</v>
      </c>
      <c r="N284" s="31"/>
    </row>
    <row r="285" spans="1:14" ht="15" customHeight="1" x14ac:dyDescent="0.15">
      <c r="A285" s="24" t="s">
        <v>337</v>
      </c>
      <c r="B285" s="25"/>
      <c r="C285" s="26" t="s">
        <v>338</v>
      </c>
      <c r="D285" s="19" t="s">
        <v>17</v>
      </c>
      <c r="E285" s="20">
        <v>1</v>
      </c>
      <c r="F285" s="20"/>
      <c r="G285" s="21"/>
      <c r="H285" s="21">
        <v>2</v>
      </c>
      <c r="I285" s="22"/>
      <c r="J285" s="23"/>
      <c r="K285" s="22"/>
      <c r="L285" s="22"/>
      <c r="M285" s="22">
        <f>IF(ISNUMBER($K285),IF(ISNUMBER($G285),ROUND($K285*$G285,2),ROUND($K285*$F285,2)),IF(ISNUMBER($G285),ROUND($I285*$G285,2),ROUND($I285*$F285,2)))</f>
        <v>0</v>
      </c>
      <c r="N285" s="11"/>
    </row>
    <row r="286" spans="1:14" ht="15" customHeight="1" x14ac:dyDescent="0.15">
      <c r="A286" s="41" t="s">
        <v>339</v>
      </c>
      <c r="B286" s="42"/>
      <c r="C286" s="42"/>
      <c r="D286" s="42"/>
      <c r="E286" s="42"/>
      <c r="F286" s="42"/>
      <c r="G286" s="42"/>
      <c r="H286" s="42"/>
      <c r="I286" s="43"/>
      <c r="M286" s="34">
        <f>SUM(M$207:M$208)+M$211+M$213+M$215+M$217+M$220+M$223+M$225+M$227+SUM(M$232:M$236)+M$240+M$242+M$244+M$246+M$248+M$250+M$252+M$254+M$256+M$258+M$261+M$263+M$265+SUM(M$270:M$273)+SUM(M$277:M$283)+M$285</f>
        <v>0</v>
      </c>
      <c r="N286" s="35"/>
    </row>
    <row r="287" spans="1:14" ht="33.75" customHeight="1" x14ac:dyDescent="0.15">
      <c r="A287" s="16" t="s">
        <v>340</v>
      </c>
      <c r="B287" s="17"/>
      <c r="C287" s="18" t="s">
        <v>341</v>
      </c>
      <c r="D287" s="13"/>
      <c r="E287" s="14"/>
      <c r="F287" s="14"/>
      <c r="G287" s="15"/>
      <c r="H287" s="15"/>
      <c r="I287" s="15"/>
      <c r="J287" s="15"/>
      <c r="K287" s="15"/>
      <c r="L287" s="15"/>
      <c r="M287" s="15"/>
      <c r="N287" s="11"/>
    </row>
    <row r="288" spans="1:14" ht="15" customHeight="1" x14ac:dyDescent="0.15">
      <c r="A288" s="24" t="s">
        <v>342</v>
      </c>
      <c r="B288" s="25"/>
      <c r="C288" s="26" t="s">
        <v>343</v>
      </c>
      <c r="D288" s="13"/>
      <c r="E288" s="14"/>
      <c r="F288" s="14"/>
      <c r="G288" s="15"/>
      <c r="H288" s="15"/>
      <c r="I288" s="15"/>
      <c r="J288" s="15"/>
      <c r="K288" s="15"/>
      <c r="L288" s="15"/>
      <c r="M288" s="15"/>
      <c r="N288" s="11"/>
    </row>
    <row r="289" spans="1:14" ht="23.25" customHeight="1" x14ac:dyDescent="0.15">
      <c r="A289" s="27" t="s">
        <v>344</v>
      </c>
      <c r="B289" s="28"/>
      <c r="C289" s="29" t="s">
        <v>345</v>
      </c>
      <c r="D289" s="13"/>
      <c r="E289" s="14"/>
      <c r="F289" s="14"/>
      <c r="G289" s="15"/>
      <c r="H289" s="15"/>
      <c r="I289" s="15"/>
      <c r="J289" s="15"/>
      <c r="K289" s="15"/>
      <c r="L289" s="15"/>
      <c r="M289" s="15"/>
      <c r="N289" s="11"/>
    </row>
    <row r="290" spans="1:14" ht="23.25" customHeight="1" x14ac:dyDescent="0.15">
      <c r="A290" s="27"/>
      <c r="B290" s="28"/>
      <c r="C290" s="29" t="s">
        <v>346</v>
      </c>
      <c r="D290" s="19" t="s">
        <v>17</v>
      </c>
      <c r="E290" s="20">
        <v>1</v>
      </c>
      <c r="F290" s="20"/>
      <c r="G290" s="21"/>
      <c r="H290" s="21">
        <v>2</v>
      </c>
      <c r="I290" s="22"/>
      <c r="J290" s="23"/>
      <c r="K290" s="22"/>
      <c r="L290" s="22"/>
      <c r="M290" s="22">
        <f>IF(ISNUMBER($K290),IF(ISNUMBER($G290),ROUND($K290*$G290,2),ROUND($K290*$F290,2)),IF(ISNUMBER($G290),ROUND($I290*$G290,2),ROUND($I290*$F290,2)))</f>
        <v>0</v>
      </c>
      <c r="N290" s="11"/>
    </row>
    <row r="291" spans="1:14" ht="15" customHeight="1" x14ac:dyDescent="0.15">
      <c r="A291" s="27" t="s">
        <v>347</v>
      </c>
      <c r="B291" s="28"/>
      <c r="C291" s="29" t="s">
        <v>348</v>
      </c>
      <c r="D291" s="13"/>
      <c r="E291" s="14"/>
      <c r="F291" s="14"/>
      <c r="G291" s="15"/>
      <c r="H291" s="15"/>
      <c r="I291" s="15"/>
      <c r="J291" s="15"/>
      <c r="K291" s="15"/>
      <c r="L291" s="15"/>
      <c r="M291" s="15"/>
      <c r="N291" s="11"/>
    </row>
    <row r="292" spans="1:14" ht="15" customHeight="1" x14ac:dyDescent="0.15">
      <c r="A292" s="27"/>
      <c r="B292" s="28"/>
      <c r="C292" s="29" t="s">
        <v>272</v>
      </c>
      <c r="D292" s="19" t="s">
        <v>68</v>
      </c>
      <c r="E292" s="20">
        <v>2</v>
      </c>
      <c r="F292" s="20"/>
      <c r="G292" s="21"/>
      <c r="H292" s="21">
        <v>2</v>
      </c>
      <c r="I292" s="22"/>
      <c r="J292" s="23"/>
      <c r="K292" s="22"/>
      <c r="L292" s="22"/>
      <c r="M292" s="22">
        <f t="shared" ref="M292:M294" si="31">IF(ISNUMBER($K292),IF(ISNUMBER($G292),ROUND($K292*$G292,2),ROUND($K292*$F292,2)),IF(ISNUMBER($G292),ROUND($I292*$G292,2),ROUND($I292*$F292,2)))</f>
        <v>0</v>
      </c>
      <c r="N292" s="11"/>
    </row>
    <row r="293" spans="1:14" ht="15" customHeight="1" x14ac:dyDescent="0.15">
      <c r="A293" s="27" t="s">
        <v>349</v>
      </c>
      <c r="B293" s="28"/>
      <c r="C293" s="29" t="s">
        <v>350</v>
      </c>
      <c r="D293" s="19"/>
      <c r="E293" s="32">
        <v>0</v>
      </c>
      <c r="F293" s="32"/>
      <c r="G293" s="33"/>
      <c r="H293" s="21">
        <v>1</v>
      </c>
      <c r="I293" s="22"/>
      <c r="J293" s="23"/>
      <c r="K293" s="22"/>
      <c r="L293" s="22"/>
      <c r="M293" s="22">
        <f t="shared" si="31"/>
        <v>0</v>
      </c>
      <c r="N293" s="11"/>
    </row>
    <row r="294" spans="1:14" ht="15" customHeight="1" x14ac:dyDescent="0.15">
      <c r="A294" s="27"/>
      <c r="B294" s="28"/>
      <c r="C294" s="29" t="s">
        <v>272</v>
      </c>
      <c r="D294" s="19" t="s">
        <v>68</v>
      </c>
      <c r="E294" s="20">
        <v>2</v>
      </c>
      <c r="F294" s="20"/>
      <c r="G294" s="21"/>
      <c r="H294" s="21">
        <v>2</v>
      </c>
      <c r="I294" s="22"/>
      <c r="J294" s="23"/>
      <c r="K294" s="22"/>
      <c r="L294" s="22"/>
      <c r="M294" s="22">
        <f t="shared" si="31"/>
        <v>0</v>
      </c>
      <c r="N294" s="11"/>
    </row>
    <row r="295" spans="1:14" ht="23.25" customHeight="1" x14ac:dyDescent="0.15">
      <c r="A295" s="27" t="s">
        <v>351</v>
      </c>
      <c r="B295" s="28"/>
      <c r="C295" s="29" t="s">
        <v>352</v>
      </c>
      <c r="D295" s="13"/>
      <c r="E295" s="14"/>
      <c r="F295" s="14"/>
      <c r="G295" s="15"/>
      <c r="H295" s="15"/>
      <c r="I295" s="15"/>
      <c r="J295" s="15"/>
      <c r="K295" s="15"/>
      <c r="L295" s="15"/>
      <c r="M295" s="15"/>
      <c r="N295" s="11"/>
    </row>
    <row r="296" spans="1:14" ht="15" customHeight="1" x14ac:dyDescent="0.15">
      <c r="A296" s="27"/>
      <c r="B296" s="28"/>
      <c r="C296" s="29" t="s">
        <v>353</v>
      </c>
      <c r="D296" s="13"/>
      <c r="E296" s="14"/>
      <c r="F296" s="14"/>
      <c r="G296" s="15"/>
      <c r="H296" s="15"/>
      <c r="I296" s="15"/>
      <c r="J296" s="15"/>
      <c r="K296" s="15"/>
      <c r="L296" s="15"/>
      <c r="M296" s="15"/>
      <c r="N296" s="11"/>
    </row>
    <row r="297" spans="1:14" ht="15" customHeight="1" x14ac:dyDescent="0.15">
      <c r="A297" s="27"/>
      <c r="B297" s="28"/>
      <c r="C297" s="29" t="s">
        <v>308</v>
      </c>
      <c r="D297" s="19" t="s">
        <v>68</v>
      </c>
      <c r="E297" s="20">
        <v>23</v>
      </c>
      <c r="F297" s="20"/>
      <c r="G297" s="21"/>
      <c r="H297" s="21">
        <v>2</v>
      </c>
      <c r="I297" s="22"/>
      <c r="J297" s="23"/>
      <c r="K297" s="22"/>
      <c r="L297" s="22"/>
      <c r="M297" s="22">
        <f>IF(ISNUMBER($K297),IF(ISNUMBER($G297),ROUND($K297*$G297,2),ROUND($K297*$F297,2)),IF(ISNUMBER($G297),ROUND($I297*$G297,2),ROUND($I297*$F297,2)))</f>
        <v>0</v>
      </c>
      <c r="N297" s="11"/>
    </row>
    <row r="298" spans="1:14" ht="15" customHeight="1" x14ac:dyDescent="0.15">
      <c r="A298" s="27"/>
      <c r="B298" s="28"/>
      <c r="C298" s="29" t="s">
        <v>354</v>
      </c>
      <c r="D298" s="13"/>
      <c r="E298" s="14"/>
      <c r="F298" s="14"/>
      <c r="G298" s="15"/>
      <c r="H298" s="15"/>
      <c r="I298" s="15"/>
      <c r="J298" s="15"/>
      <c r="K298" s="15"/>
      <c r="L298" s="15"/>
      <c r="M298" s="15"/>
      <c r="N298" s="11"/>
    </row>
    <row r="299" spans="1:14" ht="15" customHeight="1" x14ac:dyDescent="0.15">
      <c r="A299" s="27"/>
      <c r="B299" s="28"/>
      <c r="C299" s="29" t="s">
        <v>308</v>
      </c>
      <c r="D299" s="19" t="s">
        <v>68</v>
      </c>
      <c r="E299" s="20">
        <v>2</v>
      </c>
      <c r="F299" s="20"/>
      <c r="G299" s="21"/>
      <c r="H299" s="21">
        <v>2</v>
      </c>
      <c r="I299" s="22"/>
      <c r="J299" s="23"/>
      <c r="K299" s="22"/>
      <c r="L299" s="22"/>
      <c r="M299" s="22">
        <f t="shared" ref="M299:M302" si="32">IF(ISNUMBER($K299),IF(ISNUMBER($G299),ROUND($K299*$G299,2),ROUND($K299*$F299,2)),IF(ISNUMBER($G299),ROUND($I299*$G299,2),ROUND($I299*$F299,2)))</f>
        <v>0</v>
      </c>
      <c r="N299" s="11"/>
    </row>
    <row r="300" spans="1:14" ht="15" customHeight="1" x14ac:dyDescent="0.15">
      <c r="A300" s="27" t="s">
        <v>355</v>
      </c>
      <c r="B300" s="28"/>
      <c r="C300" s="29" t="s">
        <v>356</v>
      </c>
      <c r="D300" s="19"/>
      <c r="E300" s="32">
        <v>0</v>
      </c>
      <c r="F300" s="32"/>
      <c r="G300" s="33"/>
      <c r="H300" s="21">
        <v>1</v>
      </c>
      <c r="I300" s="22"/>
      <c r="J300" s="23"/>
      <c r="K300" s="22"/>
      <c r="L300" s="22"/>
      <c r="M300" s="22">
        <f t="shared" si="32"/>
        <v>0</v>
      </c>
      <c r="N300" s="11"/>
    </row>
    <row r="301" spans="1:14" ht="15" customHeight="1" x14ac:dyDescent="0.15">
      <c r="A301" s="27"/>
      <c r="B301" s="28"/>
      <c r="C301" s="29" t="s">
        <v>357</v>
      </c>
      <c r="D301" s="19" t="s">
        <v>68</v>
      </c>
      <c r="E301" s="20">
        <v>18</v>
      </c>
      <c r="F301" s="20"/>
      <c r="G301" s="21"/>
      <c r="H301" s="21">
        <v>2</v>
      </c>
      <c r="I301" s="22"/>
      <c r="J301" s="23"/>
      <c r="K301" s="22"/>
      <c r="L301" s="22"/>
      <c r="M301" s="22">
        <f t="shared" si="32"/>
        <v>0</v>
      </c>
      <c r="N301" s="11"/>
    </row>
    <row r="302" spans="1:14" ht="15" customHeight="1" x14ac:dyDescent="0.15">
      <c r="A302" s="27" t="s">
        <v>358</v>
      </c>
      <c r="B302" s="28"/>
      <c r="C302" s="29" t="s">
        <v>359</v>
      </c>
      <c r="D302" s="19" t="s">
        <v>17</v>
      </c>
      <c r="E302" s="20">
        <v>1</v>
      </c>
      <c r="F302" s="20"/>
      <c r="G302" s="21"/>
      <c r="H302" s="21">
        <v>2</v>
      </c>
      <c r="I302" s="22"/>
      <c r="J302" s="23"/>
      <c r="K302" s="22"/>
      <c r="L302" s="22"/>
      <c r="M302" s="22">
        <f t="shared" si="32"/>
        <v>0</v>
      </c>
      <c r="N302" s="11"/>
    </row>
    <row r="303" spans="1:14" ht="15" customHeight="1" x14ac:dyDescent="0.15">
      <c r="A303" s="38" t="s">
        <v>360</v>
      </c>
      <c r="B303" s="39"/>
      <c r="C303" s="39"/>
      <c r="D303" s="39"/>
      <c r="E303" s="39"/>
      <c r="F303" s="39"/>
      <c r="G303" s="39"/>
      <c r="H303" s="39"/>
      <c r="I303" s="40"/>
      <c r="M303" s="30">
        <f>M$290+SUM(M$292:M$294)+M$297+SUM(M$299:M$302)</f>
        <v>0</v>
      </c>
      <c r="N303" s="31"/>
    </row>
    <row r="304" spans="1:14" ht="15" customHeight="1" x14ac:dyDescent="0.15">
      <c r="A304" s="24" t="s">
        <v>361</v>
      </c>
      <c r="B304" s="25"/>
      <c r="C304" s="26" t="s">
        <v>362</v>
      </c>
      <c r="D304" s="13"/>
      <c r="E304" s="14"/>
      <c r="F304" s="14"/>
      <c r="G304" s="15"/>
      <c r="H304" s="15"/>
      <c r="I304" s="15"/>
      <c r="J304" s="15"/>
      <c r="K304" s="15"/>
      <c r="L304" s="15"/>
      <c r="M304" s="15"/>
      <c r="N304" s="11"/>
    </row>
    <row r="305" spans="1:14" ht="23.25" customHeight="1" x14ac:dyDescent="0.15">
      <c r="A305" s="27" t="s">
        <v>363</v>
      </c>
      <c r="B305" s="28"/>
      <c r="C305" s="29" t="s">
        <v>364</v>
      </c>
      <c r="D305" s="13"/>
      <c r="E305" s="14"/>
      <c r="F305" s="14"/>
      <c r="G305" s="15"/>
      <c r="H305" s="15"/>
      <c r="I305" s="15"/>
      <c r="J305" s="15"/>
      <c r="K305" s="15"/>
      <c r="L305" s="15"/>
      <c r="M305" s="15"/>
      <c r="N305" s="11"/>
    </row>
    <row r="306" spans="1:14" ht="15" customHeight="1" x14ac:dyDescent="0.15">
      <c r="A306" s="27"/>
      <c r="B306" s="28"/>
      <c r="C306" s="29" t="s">
        <v>365</v>
      </c>
      <c r="D306" s="19" t="s">
        <v>17</v>
      </c>
      <c r="E306" s="20">
        <v>1</v>
      </c>
      <c r="F306" s="20"/>
      <c r="G306" s="21"/>
      <c r="H306" s="21">
        <v>2</v>
      </c>
      <c r="I306" s="22"/>
      <c r="J306" s="23"/>
      <c r="K306" s="22"/>
      <c r="L306" s="22"/>
      <c r="M306" s="22">
        <f>IF(ISNUMBER($K306),IF(ISNUMBER($G306),ROUND($K306*$G306,2),ROUND($K306*$F306,2)),IF(ISNUMBER($G306),ROUND($I306*$G306,2),ROUND($I306*$F306,2)))</f>
        <v>0</v>
      </c>
      <c r="N306" s="11"/>
    </row>
    <row r="307" spans="1:14" ht="15" customHeight="1" x14ac:dyDescent="0.15">
      <c r="A307" s="27" t="s">
        <v>366</v>
      </c>
      <c r="B307" s="28"/>
      <c r="C307" s="29" t="s">
        <v>367</v>
      </c>
      <c r="D307" s="13"/>
      <c r="E307" s="14"/>
      <c r="F307" s="14"/>
      <c r="G307" s="15"/>
      <c r="H307" s="15"/>
      <c r="I307" s="15"/>
      <c r="J307" s="15"/>
      <c r="K307" s="15"/>
      <c r="L307" s="15"/>
      <c r="M307" s="15"/>
      <c r="N307" s="11"/>
    </row>
    <row r="308" spans="1:14" ht="15" customHeight="1" x14ac:dyDescent="0.15">
      <c r="A308" s="27"/>
      <c r="B308" s="28"/>
      <c r="C308" s="29" t="s">
        <v>272</v>
      </c>
      <c r="D308" s="19" t="s">
        <v>17</v>
      </c>
      <c r="E308" s="20">
        <v>1</v>
      </c>
      <c r="F308" s="20"/>
      <c r="G308" s="21"/>
      <c r="H308" s="21">
        <v>2</v>
      </c>
      <c r="I308" s="22"/>
      <c r="J308" s="23"/>
      <c r="K308" s="22"/>
      <c r="L308" s="22"/>
      <c r="M308" s="22">
        <f t="shared" ref="M308:M309" si="33">IF(ISNUMBER($K308),IF(ISNUMBER($G308),ROUND($K308*$G308,2),ROUND($K308*$F308,2)),IF(ISNUMBER($G308),ROUND($I308*$G308,2),ROUND($I308*$F308,2)))</f>
        <v>0</v>
      </c>
      <c r="N308" s="11"/>
    </row>
    <row r="309" spans="1:14" ht="15" customHeight="1" x14ac:dyDescent="0.15">
      <c r="A309" s="27"/>
      <c r="B309" s="28"/>
      <c r="C309" s="29" t="s">
        <v>368</v>
      </c>
      <c r="D309" s="19" t="s">
        <v>17</v>
      </c>
      <c r="E309" s="20">
        <v>1</v>
      </c>
      <c r="F309" s="20"/>
      <c r="G309" s="21"/>
      <c r="H309" s="21">
        <v>2</v>
      </c>
      <c r="I309" s="22"/>
      <c r="J309" s="23"/>
      <c r="K309" s="22"/>
      <c r="L309" s="22"/>
      <c r="M309" s="22">
        <f t="shared" si="33"/>
        <v>0</v>
      </c>
      <c r="N309" s="11"/>
    </row>
    <row r="310" spans="1:14" ht="15" customHeight="1" x14ac:dyDescent="0.15">
      <c r="A310" s="27" t="s">
        <v>369</v>
      </c>
      <c r="B310" s="28"/>
      <c r="C310" s="29" t="s">
        <v>370</v>
      </c>
      <c r="D310" s="13"/>
      <c r="E310" s="14"/>
      <c r="F310" s="14"/>
      <c r="G310" s="15"/>
      <c r="H310" s="15"/>
      <c r="I310" s="15"/>
      <c r="J310" s="15"/>
      <c r="K310" s="15"/>
      <c r="L310" s="15"/>
      <c r="M310" s="15"/>
      <c r="N310" s="11"/>
    </row>
    <row r="311" spans="1:14" ht="15" customHeight="1" x14ac:dyDescent="0.15">
      <c r="A311" s="27"/>
      <c r="B311" s="28"/>
      <c r="C311" s="29" t="s">
        <v>320</v>
      </c>
      <c r="D311" s="19" t="s">
        <v>17</v>
      </c>
      <c r="E311" s="20">
        <v>1</v>
      </c>
      <c r="F311" s="20"/>
      <c r="G311" s="21"/>
      <c r="H311" s="21">
        <v>2</v>
      </c>
      <c r="I311" s="22"/>
      <c r="J311" s="23"/>
      <c r="K311" s="22"/>
      <c r="L311" s="22"/>
      <c r="M311" s="22">
        <f>IF(ISNUMBER($K311),IF(ISNUMBER($G311),ROUND($K311*$G311,2),ROUND($K311*$F311,2)),IF(ISNUMBER($G311),ROUND($I311*$G311,2),ROUND($I311*$F311,2)))</f>
        <v>0</v>
      </c>
      <c r="N311" s="11"/>
    </row>
    <row r="312" spans="1:14" ht="15" customHeight="1" x14ac:dyDescent="0.15">
      <c r="A312" s="27" t="s">
        <v>371</v>
      </c>
      <c r="B312" s="28"/>
      <c r="C312" s="29" t="s">
        <v>372</v>
      </c>
      <c r="D312" s="13"/>
      <c r="E312" s="14"/>
      <c r="F312" s="14"/>
      <c r="G312" s="15"/>
      <c r="H312" s="15"/>
      <c r="I312" s="15"/>
      <c r="J312" s="15"/>
      <c r="K312" s="15"/>
      <c r="L312" s="15"/>
      <c r="M312" s="15"/>
      <c r="N312" s="11"/>
    </row>
    <row r="313" spans="1:14" ht="15" customHeight="1" x14ac:dyDescent="0.15">
      <c r="A313" s="27"/>
      <c r="B313" s="28"/>
      <c r="C313" s="29" t="s">
        <v>320</v>
      </c>
      <c r="D313" s="19" t="s">
        <v>68</v>
      </c>
      <c r="E313" s="20">
        <v>3</v>
      </c>
      <c r="F313" s="20"/>
      <c r="G313" s="21"/>
      <c r="H313" s="21">
        <v>2</v>
      </c>
      <c r="I313" s="22"/>
      <c r="J313" s="23"/>
      <c r="K313" s="22"/>
      <c r="L313" s="22"/>
      <c r="M313" s="22">
        <f t="shared" ref="M313:M316" si="34">IF(ISNUMBER($K313),IF(ISNUMBER($G313),ROUND($K313*$G313,2),ROUND($K313*$F313,2)),IF(ISNUMBER($G313),ROUND($I313*$G313,2),ROUND($I313*$F313,2)))</f>
        <v>0</v>
      </c>
      <c r="N313" s="11"/>
    </row>
    <row r="314" spans="1:14" ht="15" customHeight="1" x14ac:dyDescent="0.15">
      <c r="A314" s="27" t="s">
        <v>373</v>
      </c>
      <c r="B314" s="28"/>
      <c r="C314" s="29" t="s">
        <v>374</v>
      </c>
      <c r="D314" s="19"/>
      <c r="E314" s="32">
        <v>0</v>
      </c>
      <c r="F314" s="32"/>
      <c r="G314" s="33"/>
      <c r="H314" s="21">
        <v>1</v>
      </c>
      <c r="I314" s="22"/>
      <c r="J314" s="23"/>
      <c r="K314" s="22"/>
      <c r="L314" s="22"/>
      <c r="M314" s="22">
        <f t="shared" si="34"/>
        <v>0</v>
      </c>
      <c r="N314" s="11"/>
    </row>
    <row r="315" spans="1:14" ht="15" customHeight="1" x14ac:dyDescent="0.15">
      <c r="A315" s="27"/>
      <c r="B315" s="28"/>
      <c r="C315" s="29" t="s">
        <v>320</v>
      </c>
      <c r="D315" s="19" t="s">
        <v>68</v>
      </c>
      <c r="E315" s="20">
        <v>5</v>
      </c>
      <c r="F315" s="20"/>
      <c r="G315" s="21"/>
      <c r="H315" s="21">
        <v>2</v>
      </c>
      <c r="I315" s="22"/>
      <c r="J315" s="23"/>
      <c r="K315" s="22"/>
      <c r="L315" s="22"/>
      <c r="M315" s="22">
        <f t="shared" si="34"/>
        <v>0</v>
      </c>
      <c r="N315" s="11"/>
    </row>
    <row r="316" spans="1:14" ht="15" customHeight="1" x14ac:dyDescent="0.15">
      <c r="A316" s="27" t="s">
        <v>375</v>
      </c>
      <c r="B316" s="28"/>
      <c r="C316" s="29" t="s">
        <v>376</v>
      </c>
      <c r="D316" s="19" t="s">
        <v>17</v>
      </c>
      <c r="E316" s="20">
        <v>1</v>
      </c>
      <c r="F316" s="20"/>
      <c r="G316" s="21"/>
      <c r="H316" s="21">
        <v>2</v>
      </c>
      <c r="I316" s="22"/>
      <c r="J316" s="23"/>
      <c r="K316" s="22"/>
      <c r="L316" s="22"/>
      <c r="M316" s="22">
        <f t="shared" si="34"/>
        <v>0</v>
      </c>
      <c r="N316" s="11"/>
    </row>
    <row r="317" spans="1:14" ht="15" customHeight="1" x14ac:dyDescent="0.15">
      <c r="A317" s="38" t="s">
        <v>377</v>
      </c>
      <c r="B317" s="39"/>
      <c r="C317" s="39"/>
      <c r="D317" s="39"/>
      <c r="E317" s="39"/>
      <c r="F317" s="39"/>
      <c r="G317" s="39"/>
      <c r="H317" s="39"/>
      <c r="I317" s="40"/>
      <c r="M317" s="30">
        <f>M$306+SUM(M$308:M$309)+M$311+SUM(M$313:M$316)</f>
        <v>0</v>
      </c>
      <c r="N317" s="31"/>
    </row>
    <row r="318" spans="1:14" ht="15" customHeight="1" x14ac:dyDescent="0.15">
      <c r="A318" s="24" t="s">
        <v>378</v>
      </c>
      <c r="B318" s="25"/>
      <c r="C318" s="26" t="s">
        <v>379</v>
      </c>
      <c r="D318" s="19" t="s">
        <v>17</v>
      </c>
      <c r="E318" s="20">
        <v>1</v>
      </c>
      <c r="F318" s="20"/>
      <c r="G318" s="21"/>
      <c r="H318" s="21">
        <v>2</v>
      </c>
      <c r="I318" s="22"/>
      <c r="J318" s="23"/>
      <c r="K318" s="22"/>
      <c r="L318" s="22"/>
      <c r="M318" s="22">
        <f>IF(ISNUMBER($K318),IF(ISNUMBER($G318),ROUND($K318*$G318,2),ROUND($K318*$F318,2)),IF(ISNUMBER($G318),ROUND($I318*$G318,2),ROUND($I318*$F318,2)))</f>
        <v>0</v>
      </c>
      <c r="N318" s="11"/>
    </row>
    <row r="319" spans="1:14" ht="15" customHeight="1" x14ac:dyDescent="0.15">
      <c r="A319" s="24" t="s">
        <v>380</v>
      </c>
      <c r="B319" s="25"/>
      <c r="C319" s="26" t="s">
        <v>381</v>
      </c>
      <c r="D319" s="13"/>
      <c r="E319" s="14"/>
      <c r="F319" s="14"/>
      <c r="G319" s="15"/>
      <c r="H319" s="15"/>
      <c r="I319" s="15"/>
      <c r="J319" s="15"/>
      <c r="K319" s="15"/>
      <c r="L319" s="15"/>
      <c r="M319" s="15"/>
      <c r="N319" s="11"/>
    </row>
    <row r="320" spans="1:14" ht="15" customHeight="1" x14ac:dyDescent="0.15">
      <c r="A320" s="27" t="s">
        <v>382</v>
      </c>
      <c r="B320" s="28"/>
      <c r="C320" s="29" t="s">
        <v>383</v>
      </c>
      <c r="D320" s="19" t="s">
        <v>17</v>
      </c>
      <c r="E320" s="20">
        <v>1</v>
      </c>
      <c r="F320" s="20"/>
      <c r="G320" s="21"/>
      <c r="H320" s="21">
        <v>2</v>
      </c>
      <c r="I320" s="22"/>
      <c r="J320" s="23"/>
      <c r="K320" s="22"/>
      <c r="L320" s="22"/>
      <c r="M320" s="22">
        <f t="shared" ref="M320:M323" si="35">IF(ISNUMBER($K320),IF(ISNUMBER($G320),ROUND($K320*$G320,2),ROUND($K320*$F320,2)),IF(ISNUMBER($G320),ROUND($I320*$G320,2),ROUND($I320*$F320,2)))</f>
        <v>0</v>
      </c>
      <c r="N320" s="11"/>
    </row>
    <row r="321" spans="1:14" ht="15" customHeight="1" x14ac:dyDescent="0.15">
      <c r="A321" s="27" t="s">
        <v>384</v>
      </c>
      <c r="B321" s="28"/>
      <c r="C321" s="29" t="s">
        <v>385</v>
      </c>
      <c r="D321" s="19" t="s">
        <v>17</v>
      </c>
      <c r="E321" s="20">
        <v>1</v>
      </c>
      <c r="F321" s="20"/>
      <c r="G321" s="21"/>
      <c r="H321" s="21">
        <v>2</v>
      </c>
      <c r="I321" s="22"/>
      <c r="J321" s="23"/>
      <c r="K321" s="22"/>
      <c r="L321" s="22"/>
      <c r="M321" s="22">
        <f t="shared" si="35"/>
        <v>0</v>
      </c>
      <c r="N321" s="11"/>
    </row>
    <row r="322" spans="1:14" ht="15" customHeight="1" x14ac:dyDescent="0.15">
      <c r="A322" s="27" t="s">
        <v>386</v>
      </c>
      <c r="B322" s="28"/>
      <c r="C322" s="29" t="s">
        <v>387</v>
      </c>
      <c r="D322" s="19" t="s">
        <v>17</v>
      </c>
      <c r="E322" s="20">
        <v>1</v>
      </c>
      <c r="F322" s="20"/>
      <c r="G322" s="21"/>
      <c r="H322" s="21">
        <v>2</v>
      </c>
      <c r="I322" s="22"/>
      <c r="J322" s="23"/>
      <c r="K322" s="22"/>
      <c r="L322" s="22"/>
      <c r="M322" s="22">
        <f t="shared" si="35"/>
        <v>0</v>
      </c>
      <c r="N322" s="11"/>
    </row>
    <row r="323" spans="1:14" ht="15" customHeight="1" x14ac:dyDescent="0.15">
      <c r="A323" s="27" t="s">
        <v>388</v>
      </c>
      <c r="B323" s="28"/>
      <c r="C323" s="29" t="s">
        <v>389</v>
      </c>
      <c r="D323" s="19" t="s">
        <v>47</v>
      </c>
      <c r="E323" s="20">
        <v>0</v>
      </c>
      <c r="F323" s="20"/>
      <c r="G323" s="21"/>
      <c r="H323" s="21">
        <v>1</v>
      </c>
      <c r="I323" s="22"/>
      <c r="J323" s="23"/>
      <c r="K323" s="22"/>
      <c r="L323" s="22"/>
      <c r="M323" s="22">
        <f t="shared" si="35"/>
        <v>0</v>
      </c>
      <c r="N323" s="11"/>
    </row>
    <row r="324" spans="1:14" ht="15" customHeight="1" x14ac:dyDescent="0.15">
      <c r="A324" s="38" t="s">
        <v>390</v>
      </c>
      <c r="B324" s="39"/>
      <c r="C324" s="39"/>
      <c r="D324" s="39"/>
      <c r="E324" s="39"/>
      <c r="F324" s="39"/>
      <c r="G324" s="39"/>
      <c r="H324" s="39"/>
      <c r="I324" s="40"/>
      <c r="M324" s="30">
        <f>SUM(M$320:M$323)</f>
        <v>0</v>
      </c>
      <c r="N324" s="31"/>
    </row>
    <row r="325" spans="1:14" ht="15" customHeight="1" x14ac:dyDescent="0.15">
      <c r="A325" s="24" t="s">
        <v>391</v>
      </c>
      <c r="B325" s="25"/>
      <c r="C325" s="26" t="s">
        <v>392</v>
      </c>
      <c r="D325" s="19" t="s">
        <v>17</v>
      </c>
      <c r="E325" s="20">
        <v>1</v>
      </c>
      <c r="F325" s="20"/>
      <c r="G325" s="21"/>
      <c r="H325" s="21">
        <v>2</v>
      </c>
      <c r="I325" s="22"/>
      <c r="J325" s="23"/>
      <c r="K325" s="22"/>
      <c r="L325" s="22"/>
      <c r="M325" s="22">
        <f t="shared" ref="M325:M326" si="36">IF(ISNUMBER($K325),IF(ISNUMBER($G325),ROUND($K325*$G325,2),ROUND($K325*$F325,2)),IF(ISNUMBER($G325),ROUND($I325*$G325,2),ROUND($I325*$F325,2)))</f>
        <v>0</v>
      </c>
      <c r="N325" s="11"/>
    </row>
    <row r="326" spans="1:14" ht="15" customHeight="1" x14ac:dyDescent="0.15">
      <c r="A326" s="24" t="s">
        <v>393</v>
      </c>
      <c r="B326" s="25"/>
      <c r="C326" s="26" t="s">
        <v>394</v>
      </c>
      <c r="D326" s="19" t="s">
        <v>17</v>
      </c>
      <c r="E326" s="20">
        <v>1</v>
      </c>
      <c r="F326" s="20"/>
      <c r="G326" s="21"/>
      <c r="H326" s="21">
        <v>1</v>
      </c>
      <c r="I326" s="22"/>
      <c r="J326" s="23"/>
      <c r="K326" s="22"/>
      <c r="L326" s="22"/>
      <c r="M326" s="22">
        <f t="shared" si="36"/>
        <v>0</v>
      </c>
      <c r="N326" s="11"/>
    </row>
    <row r="327" spans="1:14" ht="15" customHeight="1" x14ac:dyDescent="0.15">
      <c r="A327" s="41" t="s">
        <v>395</v>
      </c>
      <c r="B327" s="42"/>
      <c r="C327" s="42"/>
      <c r="D327" s="42"/>
      <c r="E327" s="42"/>
      <c r="F327" s="42"/>
      <c r="G327" s="42"/>
      <c r="H327" s="42"/>
      <c r="I327" s="43"/>
      <c r="M327" s="34">
        <f>M$290+SUM(M$292:M$294)+M$297+SUM(M$299:M$302)+M$306+SUM(M$308:M$309)+M$311+SUM(M$313:M$316)+M$318+SUM(M$320:M$323)+SUM(M$325:M$326)</f>
        <v>0</v>
      </c>
      <c r="N327" s="35"/>
    </row>
    <row r="328" spans="1:14" ht="33.75" customHeight="1" x14ac:dyDescent="0.15">
      <c r="A328" s="16" t="s">
        <v>396</v>
      </c>
      <c r="B328" s="17"/>
      <c r="C328" s="18" t="s">
        <v>397</v>
      </c>
      <c r="D328" s="13"/>
      <c r="E328" s="14"/>
      <c r="F328" s="14"/>
      <c r="G328" s="15"/>
      <c r="H328" s="15"/>
      <c r="I328" s="15"/>
      <c r="J328" s="15"/>
      <c r="K328" s="15"/>
      <c r="L328" s="15"/>
      <c r="M328" s="15"/>
      <c r="N328" s="11"/>
    </row>
    <row r="329" spans="1:14" ht="15" customHeight="1" x14ac:dyDescent="0.15">
      <c r="A329" s="24" t="s">
        <v>398</v>
      </c>
      <c r="B329" s="25"/>
      <c r="C329" s="26" t="s">
        <v>399</v>
      </c>
      <c r="D329" s="19" t="s">
        <v>17</v>
      </c>
      <c r="E329" s="20">
        <v>1</v>
      </c>
      <c r="F329" s="20"/>
      <c r="G329" s="21"/>
      <c r="H329" s="21">
        <v>4</v>
      </c>
      <c r="I329" s="22"/>
      <c r="J329" s="23"/>
      <c r="K329" s="22"/>
      <c r="L329" s="22"/>
      <c r="M329" s="22">
        <f>IF(ISNUMBER($K329),IF(ISNUMBER($G329),ROUND($K329*$G329,2),ROUND($K329*$F329,2)),IF(ISNUMBER($G329),ROUND($I329*$G329,2),ROUND($I329*$F329,2)))</f>
        <v>0</v>
      </c>
      <c r="N329" s="11"/>
    </row>
    <row r="330" spans="1:14" ht="15" customHeight="1" x14ac:dyDescent="0.15">
      <c r="A330" s="24" t="s">
        <v>400</v>
      </c>
      <c r="B330" s="25"/>
      <c r="C330" s="26" t="s">
        <v>401</v>
      </c>
      <c r="D330" s="13"/>
      <c r="E330" s="14"/>
      <c r="F330" s="14"/>
      <c r="G330" s="15"/>
      <c r="H330" s="15"/>
      <c r="I330" s="15"/>
      <c r="J330" s="15"/>
      <c r="K330" s="15"/>
      <c r="L330" s="15"/>
      <c r="M330" s="15"/>
      <c r="N330" s="11"/>
    </row>
    <row r="331" spans="1:14" ht="23.25" customHeight="1" x14ac:dyDescent="0.15">
      <c r="A331" s="27"/>
      <c r="B331" s="28"/>
      <c r="C331" s="29" t="s">
        <v>190</v>
      </c>
      <c r="D331" s="19" t="s">
        <v>17</v>
      </c>
      <c r="E331" s="20">
        <v>1</v>
      </c>
      <c r="F331" s="20"/>
      <c r="G331" s="21"/>
      <c r="H331" s="21">
        <v>2</v>
      </c>
      <c r="I331" s="22"/>
      <c r="J331" s="23"/>
      <c r="K331" s="22"/>
      <c r="L331" s="22"/>
      <c r="M331" s="22">
        <f>IF(ISNUMBER($K331),IF(ISNUMBER($G331),ROUND($K331*$G331,2),ROUND($K331*$F331,2)),IF(ISNUMBER($G331),ROUND($I331*$G331,2),ROUND($I331*$F331,2)))</f>
        <v>0</v>
      </c>
      <c r="N331" s="11"/>
    </row>
    <row r="332" spans="1:14" ht="15" customHeight="1" x14ac:dyDescent="0.15">
      <c r="A332" s="24" t="s">
        <v>402</v>
      </c>
      <c r="B332" s="25"/>
      <c r="C332" s="26" t="s">
        <v>403</v>
      </c>
      <c r="D332" s="19" t="s">
        <v>47</v>
      </c>
      <c r="E332" s="20">
        <v>0</v>
      </c>
      <c r="F332" s="20"/>
      <c r="G332" s="21"/>
      <c r="H332" s="21">
        <v>1</v>
      </c>
      <c r="I332" s="22"/>
      <c r="J332" s="23"/>
      <c r="K332" s="22"/>
      <c r="L332" s="22"/>
      <c r="M332" s="22">
        <f t="shared" ref="M332:M333" si="37">IF(ISNUMBER($K332),IF(ISNUMBER($G332),ROUND($K332*$G332,2),ROUND($K332*$F332,2)),IF(ISNUMBER($G332),ROUND($I332*$G332,2),ROUND($I332*$F332,2)))</f>
        <v>0</v>
      </c>
      <c r="N332" s="11"/>
    </row>
    <row r="333" spans="1:14" ht="15" customHeight="1" x14ac:dyDescent="0.15">
      <c r="A333" s="24" t="s">
        <v>404</v>
      </c>
      <c r="B333" s="25"/>
      <c r="C333" s="26" t="s">
        <v>405</v>
      </c>
      <c r="D333" s="19" t="s">
        <v>17</v>
      </c>
      <c r="E333" s="20">
        <v>1</v>
      </c>
      <c r="F333" s="20"/>
      <c r="G333" s="21"/>
      <c r="H333" s="21">
        <v>2</v>
      </c>
      <c r="I333" s="22"/>
      <c r="J333" s="23"/>
      <c r="K333" s="22"/>
      <c r="L333" s="22"/>
      <c r="M333" s="22">
        <f t="shared" si="37"/>
        <v>0</v>
      </c>
      <c r="N333" s="11"/>
    </row>
    <row r="334" spans="1:14" ht="15" customHeight="1" x14ac:dyDescent="0.15">
      <c r="A334" s="24" t="s">
        <v>406</v>
      </c>
      <c r="B334" s="25"/>
      <c r="C334" s="26" t="s">
        <v>407</v>
      </c>
      <c r="D334" s="13"/>
      <c r="E334" s="14"/>
      <c r="F334" s="14"/>
      <c r="G334" s="15"/>
      <c r="H334" s="15"/>
      <c r="I334" s="15"/>
      <c r="J334" s="15"/>
      <c r="K334" s="15"/>
      <c r="L334" s="15"/>
      <c r="M334" s="15"/>
      <c r="N334" s="11"/>
    </row>
    <row r="335" spans="1:14" ht="15" customHeight="1" x14ac:dyDescent="0.15">
      <c r="A335" s="27"/>
      <c r="B335" s="28"/>
      <c r="C335" s="29" t="s">
        <v>408</v>
      </c>
      <c r="D335" s="19" t="s">
        <v>41</v>
      </c>
      <c r="E335" s="20">
        <v>30</v>
      </c>
      <c r="F335" s="20"/>
      <c r="G335" s="21"/>
      <c r="H335" s="21">
        <v>2</v>
      </c>
      <c r="I335" s="22"/>
      <c r="J335" s="23"/>
      <c r="K335" s="22"/>
      <c r="L335" s="22"/>
      <c r="M335" s="22">
        <f t="shared" ref="M335:M336" si="38">IF(ISNUMBER($K335),IF(ISNUMBER($G335),ROUND($K335*$G335,2),ROUND($K335*$F335,2)),IF(ISNUMBER($G335),ROUND($I335*$G335,2),ROUND($I335*$F335,2)))</f>
        <v>0</v>
      </c>
      <c r="N335" s="11"/>
    </row>
    <row r="336" spans="1:14" ht="15" customHeight="1" x14ac:dyDescent="0.15">
      <c r="A336" s="27"/>
      <c r="B336" s="28"/>
      <c r="C336" s="29" t="s">
        <v>409</v>
      </c>
      <c r="D336" s="19" t="s">
        <v>17</v>
      </c>
      <c r="E336" s="20">
        <v>1</v>
      </c>
      <c r="F336" s="20"/>
      <c r="G336" s="21"/>
      <c r="H336" s="21">
        <v>2</v>
      </c>
      <c r="I336" s="22"/>
      <c r="J336" s="23"/>
      <c r="K336" s="22"/>
      <c r="L336" s="22"/>
      <c r="M336" s="22">
        <f t="shared" si="38"/>
        <v>0</v>
      </c>
      <c r="N336" s="11"/>
    </row>
    <row r="337" spans="1:14" ht="15" customHeight="1" x14ac:dyDescent="0.15">
      <c r="A337" s="24" t="s">
        <v>410</v>
      </c>
      <c r="B337" s="25"/>
      <c r="C337" s="26" t="s">
        <v>411</v>
      </c>
      <c r="D337" s="13"/>
      <c r="E337" s="14"/>
      <c r="F337" s="14"/>
      <c r="G337" s="15"/>
      <c r="H337" s="15"/>
      <c r="I337" s="15"/>
      <c r="J337" s="15"/>
      <c r="K337" s="15"/>
      <c r="L337" s="15"/>
      <c r="M337" s="15"/>
      <c r="N337" s="11"/>
    </row>
    <row r="338" spans="1:14" ht="15" customHeight="1" x14ac:dyDescent="0.15">
      <c r="A338" s="27"/>
      <c r="B338" s="28"/>
      <c r="C338" s="29" t="s">
        <v>320</v>
      </c>
      <c r="D338" s="13"/>
      <c r="E338" s="14"/>
      <c r="F338" s="14"/>
      <c r="G338" s="15"/>
      <c r="H338" s="15"/>
      <c r="I338" s="15"/>
      <c r="J338" s="15"/>
      <c r="K338" s="15"/>
      <c r="L338" s="15"/>
      <c r="M338" s="15"/>
      <c r="N338" s="11"/>
    </row>
    <row r="339" spans="1:14" ht="15" customHeight="1" x14ac:dyDescent="0.15">
      <c r="A339" s="27"/>
      <c r="B339" s="28"/>
      <c r="C339" s="29" t="s">
        <v>412</v>
      </c>
      <c r="D339" s="19" t="s">
        <v>68</v>
      </c>
      <c r="E339" s="20">
        <v>25</v>
      </c>
      <c r="F339" s="20"/>
      <c r="G339" s="21"/>
      <c r="H339" s="21">
        <v>2</v>
      </c>
      <c r="I339" s="22"/>
      <c r="J339" s="23"/>
      <c r="K339" s="22"/>
      <c r="L339" s="22"/>
      <c r="M339" s="22">
        <f>IF(ISNUMBER($K339),IF(ISNUMBER($G339),ROUND($K339*$G339,2),ROUND($K339*$F339,2)),IF(ISNUMBER($G339),ROUND($I339*$G339,2),ROUND($I339*$F339,2)))</f>
        <v>0</v>
      </c>
      <c r="N339" s="11"/>
    </row>
    <row r="340" spans="1:14" ht="15" customHeight="1" x14ac:dyDescent="0.15">
      <c r="A340" s="24" t="s">
        <v>413</v>
      </c>
      <c r="B340" s="25"/>
      <c r="C340" s="26" t="s">
        <v>414</v>
      </c>
      <c r="D340" s="19" t="s">
        <v>17</v>
      </c>
      <c r="E340" s="20">
        <v>1</v>
      </c>
      <c r="F340" s="20"/>
      <c r="G340" s="21"/>
      <c r="H340" s="21">
        <v>2</v>
      </c>
      <c r="I340" s="22"/>
      <c r="J340" s="23"/>
      <c r="K340" s="22"/>
      <c r="L340" s="22"/>
      <c r="M340" s="22">
        <f t="shared" ref="M340:M341" si="39">IF(ISNUMBER($K340),IF(ISNUMBER($G340),ROUND($K340*$G340,2),ROUND($K340*$F340,2)),IF(ISNUMBER($G340),ROUND($I340*$G340,2),ROUND($I340*$F340,2)))</f>
        <v>0</v>
      </c>
      <c r="N340" s="11"/>
    </row>
    <row r="341" spans="1:14" ht="15" customHeight="1" x14ac:dyDescent="0.15">
      <c r="A341" s="24" t="s">
        <v>415</v>
      </c>
      <c r="B341" s="25"/>
      <c r="C341" s="26" t="s">
        <v>416</v>
      </c>
      <c r="D341" s="19" t="s">
        <v>17</v>
      </c>
      <c r="E341" s="20">
        <v>1</v>
      </c>
      <c r="F341" s="20"/>
      <c r="G341" s="21"/>
      <c r="H341" s="21">
        <v>3</v>
      </c>
      <c r="I341" s="22"/>
      <c r="J341" s="23"/>
      <c r="K341" s="22"/>
      <c r="L341" s="22"/>
      <c r="M341" s="22">
        <f t="shared" si="39"/>
        <v>0</v>
      </c>
      <c r="N341" s="11"/>
    </row>
    <row r="342" spans="1:14" ht="15" customHeight="1" x14ac:dyDescent="0.15">
      <c r="A342" s="41" t="s">
        <v>417</v>
      </c>
      <c r="B342" s="42"/>
      <c r="C342" s="42"/>
      <c r="D342" s="42"/>
      <c r="E342" s="42"/>
      <c r="F342" s="42"/>
      <c r="G342" s="42"/>
      <c r="H342" s="42"/>
      <c r="I342" s="43"/>
      <c r="M342" s="34">
        <f>M$329+M$331+SUM(M$332:M$333)+SUM(M$335:M$336)+M$339+SUM(M$340:M$341)</f>
        <v>0</v>
      </c>
      <c r="N342" s="35"/>
    </row>
    <row r="343" spans="1:14" ht="21" customHeight="1" x14ac:dyDescent="0.15">
      <c r="A343" s="16" t="s">
        <v>418</v>
      </c>
      <c r="B343" s="17"/>
      <c r="C343" s="18" t="s">
        <v>419</v>
      </c>
      <c r="D343" s="13"/>
      <c r="E343" s="14"/>
      <c r="F343" s="14"/>
      <c r="G343" s="15"/>
      <c r="H343" s="15"/>
      <c r="I343" s="15"/>
      <c r="J343" s="15"/>
      <c r="K343" s="15"/>
      <c r="L343" s="15"/>
      <c r="M343" s="15"/>
      <c r="N343" s="11"/>
    </row>
    <row r="344" spans="1:14" ht="15" customHeight="1" x14ac:dyDescent="0.15">
      <c r="A344" s="24" t="s">
        <v>420</v>
      </c>
      <c r="B344" s="25"/>
      <c r="C344" s="26" t="s">
        <v>102</v>
      </c>
      <c r="D344" s="19" t="s">
        <v>17</v>
      </c>
      <c r="E344" s="20">
        <v>1</v>
      </c>
      <c r="F344" s="20"/>
      <c r="G344" s="21"/>
      <c r="H344" s="21">
        <v>1</v>
      </c>
      <c r="I344" s="22"/>
      <c r="J344" s="23"/>
      <c r="K344" s="22"/>
      <c r="L344" s="22"/>
      <c r="M344" s="22">
        <f t="shared" ref="M344:M347" si="40">IF(ISNUMBER($K344),IF(ISNUMBER($G344),ROUND($K344*$G344,2),ROUND($K344*$F344,2)),IF(ISNUMBER($G344),ROUND($I344*$G344,2),ROUND($I344*$F344,2)))</f>
        <v>0</v>
      </c>
      <c r="N344" s="11"/>
    </row>
    <row r="345" spans="1:14" ht="15" customHeight="1" x14ac:dyDescent="0.15">
      <c r="A345" s="24" t="s">
        <v>421</v>
      </c>
      <c r="B345" s="25"/>
      <c r="C345" s="26" t="s">
        <v>103</v>
      </c>
      <c r="D345" s="19" t="s">
        <v>17</v>
      </c>
      <c r="E345" s="20">
        <v>1</v>
      </c>
      <c r="F345" s="20"/>
      <c r="G345" s="21"/>
      <c r="H345" s="21">
        <v>2</v>
      </c>
      <c r="I345" s="22"/>
      <c r="J345" s="23"/>
      <c r="K345" s="22"/>
      <c r="L345" s="22"/>
      <c r="M345" s="22">
        <f t="shared" si="40"/>
        <v>0</v>
      </c>
      <c r="N345" s="11"/>
    </row>
    <row r="346" spans="1:14" ht="15" customHeight="1" x14ac:dyDescent="0.15">
      <c r="A346" s="24" t="s">
        <v>422</v>
      </c>
      <c r="B346" s="25"/>
      <c r="C346" s="26" t="s">
        <v>104</v>
      </c>
      <c r="D346" s="19" t="s">
        <v>17</v>
      </c>
      <c r="E346" s="20">
        <v>1</v>
      </c>
      <c r="F346" s="20"/>
      <c r="G346" s="21"/>
      <c r="H346" s="21">
        <v>2</v>
      </c>
      <c r="I346" s="22"/>
      <c r="J346" s="23"/>
      <c r="K346" s="22"/>
      <c r="L346" s="22"/>
      <c r="M346" s="22">
        <f t="shared" si="40"/>
        <v>0</v>
      </c>
      <c r="N346" s="11"/>
    </row>
    <row r="347" spans="1:14" ht="15" customHeight="1" x14ac:dyDescent="0.15">
      <c r="A347" s="24" t="s">
        <v>423</v>
      </c>
      <c r="B347" s="25"/>
      <c r="C347" s="26" t="s">
        <v>105</v>
      </c>
      <c r="D347" s="19" t="s">
        <v>17</v>
      </c>
      <c r="E347" s="20">
        <v>1</v>
      </c>
      <c r="F347" s="20"/>
      <c r="G347" s="21"/>
      <c r="H347" s="21">
        <v>2</v>
      </c>
      <c r="I347" s="22"/>
      <c r="J347" s="23"/>
      <c r="K347" s="22"/>
      <c r="L347" s="22"/>
      <c r="M347" s="22">
        <f t="shared" si="40"/>
        <v>0</v>
      </c>
      <c r="N347" s="11"/>
    </row>
    <row r="348" spans="1:14" ht="15" customHeight="1" x14ac:dyDescent="0.15">
      <c r="A348" s="41" t="s">
        <v>424</v>
      </c>
      <c r="B348" s="42"/>
      <c r="C348" s="42"/>
      <c r="D348" s="42"/>
      <c r="E348" s="42"/>
      <c r="F348" s="42"/>
      <c r="G348" s="42"/>
      <c r="H348" s="42"/>
      <c r="I348" s="43"/>
      <c r="M348" s="34">
        <f>SUM(M$344:M$347)</f>
        <v>0</v>
      </c>
      <c r="N348" s="35"/>
    </row>
    <row r="349" spans="1:14" ht="21" customHeight="1" x14ac:dyDescent="0.15">
      <c r="A349" s="16" t="s">
        <v>425</v>
      </c>
      <c r="B349" s="17"/>
      <c r="C349" s="18" t="s">
        <v>426</v>
      </c>
      <c r="D349" s="13"/>
      <c r="E349" s="14"/>
      <c r="F349" s="14"/>
      <c r="G349" s="15"/>
      <c r="H349" s="15"/>
      <c r="I349" s="15"/>
      <c r="J349" s="15"/>
      <c r="K349" s="15"/>
      <c r="L349" s="15"/>
      <c r="M349" s="15"/>
      <c r="N349" s="11"/>
    </row>
    <row r="350" spans="1:14" ht="15" customHeight="1" x14ac:dyDescent="0.15">
      <c r="A350" s="24" t="s">
        <v>427</v>
      </c>
      <c r="B350" s="25"/>
      <c r="C350" s="26" t="s">
        <v>428</v>
      </c>
      <c r="D350" s="13"/>
      <c r="E350" s="14"/>
      <c r="F350" s="14"/>
      <c r="G350" s="15"/>
      <c r="H350" s="15"/>
      <c r="I350" s="15"/>
      <c r="J350" s="15"/>
      <c r="K350" s="15"/>
      <c r="L350" s="15"/>
      <c r="M350" s="15"/>
      <c r="N350" s="11"/>
    </row>
    <row r="351" spans="1:14" ht="15" customHeight="1" x14ac:dyDescent="0.15">
      <c r="A351" s="27"/>
      <c r="B351" s="28"/>
      <c r="C351" s="29" t="s">
        <v>56</v>
      </c>
      <c r="D351" s="19" t="s">
        <v>17</v>
      </c>
      <c r="E351" s="20">
        <v>1</v>
      </c>
      <c r="F351" s="20"/>
      <c r="G351" s="21"/>
      <c r="H351" s="21">
        <v>1</v>
      </c>
      <c r="I351" s="22"/>
      <c r="J351" s="23"/>
      <c r="K351" s="22"/>
      <c r="L351" s="22"/>
      <c r="M351" s="22">
        <f>IF(ISNUMBER($K351),IF(ISNUMBER($G351),ROUND($K351*$G351,2),ROUND($K351*$F351,2)),IF(ISNUMBER($G351),ROUND($I351*$G351,2),ROUND($I351*$F351,2)))</f>
        <v>0</v>
      </c>
      <c r="N351" s="11"/>
    </row>
    <row r="352" spans="1:14" ht="15" customHeight="1" x14ac:dyDescent="0.15">
      <c r="A352" s="24" t="s">
        <v>429</v>
      </c>
      <c r="B352" s="25"/>
      <c r="C352" s="26" t="s">
        <v>430</v>
      </c>
      <c r="D352" s="13"/>
      <c r="E352" s="14"/>
      <c r="F352" s="14"/>
      <c r="G352" s="15"/>
      <c r="H352" s="15"/>
      <c r="I352" s="15"/>
      <c r="J352" s="15"/>
      <c r="K352" s="15"/>
      <c r="L352" s="15"/>
      <c r="M352" s="15"/>
      <c r="N352" s="11"/>
    </row>
    <row r="353" spans="1:14" ht="15" customHeight="1" x14ac:dyDescent="0.15">
      <c r="A353" s="27"/>
      <c r="B353" s="28"/>
      <c r="C353" s="29" t="s">
        <v>56</v>
      </c>
      <c r="D353" s="19" t="s">
        <v>68</v>
      </c>
      <c r="E353" s="20">
        <v>1</v>
      </c>
      <c r="F353" s="20"/>
      <c r="G353" s="21"/>
      <c r="H353" s="21">
        <v>1</v>
      </c>
      <c r="I353" s="22"/>
      <c r="J353" s="23"/>
      <c r="K353" s="22"/>
      <c r="L353" s="22"/>
      <c r="M353" s="22">
        <f>IF(ISNUMBER($K353),IF(ISNUMBER($G353),ROUND($K353*$G353,2),ROUND($K353*$F353,2)),IF(ISNUMBER($G353),ROUND($I353*$G353,2),ROUND($I353*$F353,2)))</f>
        <v>0</v>
      </c>
      <c r="N353" s="11"/>
    </row>
    <row r="354" spans="1:14" ht="15" customHeight="1" x14ac:dyDescent="0.15">
      <c r="A354" s="24" t="s">
        <v>431</v>
      </c>
      <c r="B354" s="25"/>
      <c r="C354" s="26" t="s">
        <v>432</v>
      </c>
      <c r="D354" s="13"/>
      <c r="E354" s="14"/>
      <c r="F354" s="14"/>
      <c r="G354" s="15"/>
      <c r="H354" s="15"/>
      <c r="I354" s="15"/>
      <c r="J354" s="15"/>
      <c r="K354" s="15"/>
      <c r="L354" s="15"/>
      <c r="M354" s="15"/>
      <c r="N354" s="11"/>
    </row>
    <row r="355" spans="1:14" ht="15" customHeight="1" x14ac:dyDescent="0.15">
      <c r="A355" s="27"/>
      <c r="B355" s="28"/>
      <c r="C355" s="29" t="s">
        <v>56</v>
      </c>
      <c r="D355" s="19" t="s">
        <v>68</v>
      </c>
      <c r="E355" s="20">
        <v>1</v>
      </c>
      <c r="F355" s="20"/>
      <c r="G355" s="21"/>
      <c r="H355" s="21">
        <v>1</v>
      </c>
      <c r="I355" s="22"/>
      <c r="J355" s="23"/>
      <c r="K355" s="22"/>
      <c r="L355" s="22"/>
      <c r="M355" s="22">
        <f>IF(ISNUMBER($K355),IF(ISNUMBER($G355),ROUND($K355*$G355,2),ROUND($K355*$F355,2)),IF(ISNUMBER($G355),ROUND($I355*$G355,2),ROUND($I355*$F355,2)))</f>
        <v>0</v>
      </c>
      <c r="N355" s="11"/>
    </row>
    <row r="356" spans="1:14" ht="15" customHeight="1" x14ac:dyDescent="0.15">
      <c r="A356" s="24" t="s">
        <v>433</v>
      </c>
      <c r="B356" s="25"/>
      <c r="C356" s="26" t="s">
        <v>434</v>
      </c>
      <c r="D356" s="13"/>
      <c r="E356" s="14"/>
      <c r="F356" s="14"/>
      <c r="G356" s="15"/>
      <c r="H356" s="15"/>
      <c r="I356" s="15"/>
      <c r="J356" s="15"/>
      <c r="K356" s="15"/>
      <c r="L356" s="15"/>
      <c r="M356" s="15"/>
      <c r="N356" s="11"/>
    </row>
    <row r="357" spans="1:14" ht="15" customHeight="1" x14ac:dyDescent="0.15">
      <c r="A357" s="27"/>
      <c r="B357" s="28"/>
      <c r="C357" s="29" t="s">
        <v>56</v>
      </c>
      <c r="D357" s="19" t="s">
        <v>17</v>
      </c>
      <c r="E357" s="20">
        <v>1</v>
      </c>
      <c r="F357" s="20"/>
      <c r="G357" s="21"/>
      <c r="H357" s="21">
        <v>1</v>
      </c>
      <c r="I357" s="22"/>
      <c r="J357" s="23"/>
      <c r="K357" s="22"/>
      <c r="L357" s="22"/>
      <c r="M357" s="22">
        <f>IF(ISNUMBER($K357),IF(ISNUMBER($G357),ROUND($K357*$G357,2),ROUND($K357*$F357,2)),IF(ISNUMBER($G357),ROUND($I357*$G357,2),ROUND($I357*$F357,2)))</f>
        <v>0</v>
      </c>
      <c r="N357" s="11"/>
    </row>
    <row r="358" spans="1:14" ht="15" customHeight="1" x14ac:dyDescent="0.15">
      <c r="A358" s="24" t="s">
        <v>435</v>
      </c>
      <c r="B358" s="25"/>
      <c r="C358" s="26" t="s">
        <v>436</v>
      </c>
      <c r="D358" s="13"/>
      <c r="E358" s="14"/>
      <c r="F358" s="14"/>
      <c r="G358" s="15"/>
      <c r="H358" s="15"/>
      <c r="I358" s="15"/>
      <c r="J358" s="15"/>
      <c r="K358" s="15"/>
      <c r="L358" s="15"/>
      <c r="M358" s="15"/>
      <c r="N358" s="11"/>
    </row>
    <row r="359" spans="1:14" ht="15" customHeight="1" x14ac:dyDescent="0.15">
      <c r="A359" s="27"/>
      <c r="B359" s="28"/>
      <c r="C359" s="29" t="s">
        <v>56</v>
      </c>
      <c r="D359" s="19" t="s">
        <v>17</v>
      </c>
      <c r="E359" s="20">
        <v>1</v>
      </c>
      <c r="F359" s="20"/>
      <c r="G359" s="21"/>
      <c r="H359" s="21">
        <v>1</v>
      </c>
      <c r="I359" s="22"/>
      <c r="J359" s="23"/>
      <c r="K359" s="22"/>
      <c r="L359" s="22"/>
      <c r="M359" s="22">
        <f>IF(ISNUMBER($K359),IF(ISNUMBER($G359),ROUND($K359*$G359,2),ROUND($K359*$F359,2)),IF(ISNUMBER($G359),ROUND($I359*$G359,2),ROUND($I359*$F359,2)))</f>
        <v>0</v>
      </c>
      <c r="N359" s="11"/>
    </row>
    <row r="360" spans="1:14" ht="15" customHeight="1" x14ac:dyDescent="0.15">
      <c r="A360" s="24" t="s">
        <v>437</v>
      </c>
      <c r="B360" s="25"/>
      <c r="C360" s="26" t="s">
        <v>438</v>
      </c>
      <c r="D360" s="13"/>
      <c r="E360" s="14"/>
      <c r="F360" s="14"/>
      <c r="G360" s="15"/>
      <c r="H360" s="15"/>
      <c r="I360" s="15"/>
      <c r="J360" s="15"/>
      <c r="K360" s="15"/>
      <c r="L360" s="15"/>
      <c r="M360" s="15"/>
      <c r="N360" s="11"/>
    </row>
    <row r="361" spans="1:14" ht="15" customHeight="1" x14ac:dyDescent="0.15">
      <c r="A361" s="27"/>
      <c r="B361" s="28"/>
      <c r="C361" s="29" t="s">
        <v>56</v>
      </c>
      <c r="D361" s="19" t="s">
        <v>68</v>
      </c>
      <c r="E361" s="20">
        <v>35</v>
      </c>
      <c r="F361" s="20"/>
      <c r="G361" s="21"/>
      <c r="H361" s="21">
        <v>1</v>
      </c>
      <c r="I361" s="22"/>
      <c r="J361" s="23"/>
      <c r="K361" s="22"/>
      <c r="L361" s="22"/>
      <c r="M361" s="22">
        <f>IF(ISNUMBER($K361),IF(ISNUMBER($G361),ROUND($K361*$G361,2),ROUND($K361*$F361,2)),IF(ISNUMBER($G361),ROUND($I361*$G361,2),ROUND($I361*$F361,2)))</f>
        <v>0</v>
      </c>
      <c r="N361" s="11"/>
    </row>
    <row r="362" spans="1:14" ht="15" customHeight="1" x14ac:dyDescent="0.15">
      <c r="A362" s="24" t="s">
        <v>439</v>
      </c>
      <c r="B362" s="25"/>
      <c r="C362" s="26" t="s">
        <v>440</v>
      </c>
      <c r="D362" s="19" t="s">
        <v>17</v>
      </c>
      <c r="E362" s="20">
        <v>1</v>
      </c>
      <c r="F362" s="20"/>
      <c r="G362" s="21"/>
      <c r="H362" s="21">
        <v>1</v>
      </c>
      <c r="I362" s="22"/>
      <c r="J362" s="23"/>
      <c r="K362" s="22"/>
      <c r="L362" s="22"/>
      <c r="M362" s="22">
        <f t="shared" ref="M362:M363" si="41">IF(ISNUMBER($K362),IF(ISNUMBER($G362),ROUND($K362*$G362,2),ROUND($K362*$F362,2)),IF(ISNUMBER($G362),ROUND($I362*$G362,2),ROUND($I362*$F362,2)))</f>
        <v>0</v>
      </c>
      <c r="N362" s="11"/>
    </row>
    <row r="363" spans="1:14" ht="23.25" customHeight="1" x14ac:dyDescent="0.15">
      <c r="A363" s="24" t="s">
        <v>441</v>
      </c>
      <c r="B363" s="25"/>
      <c r="C363" s="26" t="s">
        <v>442</v>
      </c>
      <c r="D363" s="19" t="s">
        <v>17</v>
      </c>
      <c r="E363" s="20">
        <v>1</v>
      </c>
      <c r="F363" s="20"/>
      <c r="G363" s="21"/>
      <c r="H363" s="21">
        <v>1</v>
      </c>
      <c r="I363" s="22"/>
      <c r="J363" s="23"/>
      <c r="K363" s="22"/>
      <c r="L363" s="22"/>
      <c r="M363" s="22">
        <f t="shared" si="41"/>
        <v>0</v>
      </c>
      <c r="N363" s="11"/>
    </row>
    <row r="364" spans="1:14" ht="15" customHeight="1" x14ac:dyDescent="0.15">
      <c r="A364" s="41" t="s">
        <v>443</v>
      </c>
      <c r="B364" s="42"/>
      <c r="C364" s="42"/>
      <c r="D364" s="42"/>
      <c r="E364" s="42"/>
      <c r="F364" s="42"/>
      <c r="G364" s="42"/>
      <c r="H364" s="42"/>
      <c r="I364" s="43"/>
      <c r="M364" s="34">
        <f>M$351+M$353+M$355+M$357+M$359+M$361+SUM(M$362:M$363)</f>
        <v>0</v>
      </c>
      <c r="N364" s="35"/>
    </row>
    <row r="365" spans="1:14" ht="33.75" customHeight="1" x14ac:dyDescent="0.15">
      <c r="A365" s="16" t="s">
        <v>444</v>
      </c>
      <c r="B365" s="17"/>
      <c r="C365" s="18" t="s">
        <v>445</v>
      </c>
      <c r="D365" s="13"/>
      <c r="E365" s="14"/>
      <c r="F365" s="14"/>
      <c r="G365" s="15"/>
      <c r="H365" s="15"/>
      <c r="I365" s="15"/>
      <c r="J365" s="15"/>
      <c r="K365" s="15"/>
      <c r="L365" s="15"/>
      <c r="M365" s="15"/>
      <c r="N365" s="11"/>
    </row>
    <row r="366" spans="1:14" ht="15" customHeight="1" x14ac:dyDescent="0.15">
      <c r="A366" s="24" t="s">
        <v>446</v>
      </c>
      <c r="B366" s="25"/>
      <c r="C366" s="26" t="s">
        <v>447</v>
      </c>
      <c r="D366" s="13"/>
      <c r="E366" s="14"/>
      <c r="F366" s="14"/>
      <c r="G366" s="15"/>
      <c r="H366" s="15"/>
      <c r="I366" s="15"/>
      <c r="J366" s="15"/>
      <c r="K366" s="15"/>
      <c r="L366" s="15"/>
      <c r="M366" s="15"/>
      <c r="N366" s="11"/>
    </row>
    <row r="367" spans="1:14" ht="15" customHeight="1" x14ac:dyDescent="0.15">
      <c r="A367" s="27"/>
      <c r="B367" s="28"/>
      <c r="C367" s="29" t="s">
        <v>56</v>
      </c>
      <c r="D367" s="19" t="s">
        <v>17</v>
      </c>
      <c r="E367" s="20">
        <v>1</v>
      </c>
      <c r="F367" s="20"/>
      <c r="G367" s="21"/>
      <c r="H367" s="21">
        <v>1</v>
      </c>
      <c r="I367" s="22"/>
      <c r="J367" s="23"/>
      <c r="K367" s="22"/>
      <c r="L367" s="22"/>
      <c r="M367" s="22">
        <f>IF(ISNUMBER($K367),IF(ISNUMBER($G367),ROUND($K367*$G367,2),ROUND($K367*$F367,2)),IF(ISNUMBER($G367),ROUND($I367*$G367,2),ROUND($I367*$F367,2)))</f>
        <v>0</v>
      </c>
      <c r="N367" s="11"/>
    </row>
    <row r="368" spans="1:14" ht="15" customHeight="1" x14ac:dyDescent="0.15">
      <c r="A368" s="24" t="s">
        <v>448</v>
      </c>
      <c r="B368" s="25"/>
      <c r="C368" s="26" t="s">
        <v>449</v>
      </c>
      <c r="D368" s="13"/>
      <c r="E368" s="14"/>
      <c r="F368" s="14"/>
      <c r="G368" s="15"/>
      <c r="H368" s="15"/>
      <c r="I368" s="15"/>
      <c r="J368" s="15"/>
      <c r="K368" s="15"/>
      <c r="L368" s="15"/>
      <c r="M368" s="15"/>
      <c r="N368" s="11"/>
    </row>
    <row r="369" spans="1:14" ht="15" customHeight="1" x14ac:dyDescent="0.15">
      <c r="A369" s="27"/>
      <c r="B369" s="28"/>
      <c r="C369" s="29" t="s">
        <v>56</v>
      </c>
      <c r="D369" s="19" t="s">
        <v>17</v>
      </c>
      <c r="E369" s="20">
        <v>4</v>
      </c>
      <c r="F369" s="20"/>
      <c r="G369" s="21"/>
      <c r="H369" s="21">
        <v>1</v>
      </c>
      <c r="I369" s="22"/>
      <c r="J369" s="23"/>
      <c r="K369" s="22"/>
      <c r="L369" s="22"/>
      <c r="M369" s="22">
        <f>IF(ISNUMBER($K369),IF(ISNUMBER($G369),ROUND($K369*$G369,2),ROUND($K369*$F369,2)),IF(ISNUMBER($G369),ROUND($I369*$G369,2),ROUND($I369*$F369,2)))</f>
        <v>0</v>
      </c>
      <c r="N369" s="11"/>
    </row>
    <row r="370" spans="1:14" ht="15" customHeight="1" x14ac:dyDescent="0.15">
      <c r="A370" s="24" t="s">
        <v>450</v>
      </c>
      <c r="B370" s="25"/>
      <c r="C370" s="26" t="s">
        <v>451</v>
      </c>
      <c r="D370" s="13"/>
      <c r="E370" s="14"/>
      <c r="F370" s="14"/>
      <c r="G370" s="15"/>
      <c r="H370" s="15"/>
      <c r="I370" s="15"/>
      <c r="J370" s="15"/>
      <c r="K370" s="15"/>
      <c r="L370" s="15"/>
      <c r="M370" s="15"/>
      <c r="N370" s="11"/>
    </row>
    <row r="371" spans="1:14" ht="15" customHeight="1" x14ac:dyDescent="0.15">
      <c r="A371" s="27"/>
      <c r="B371" s="28"/>
      <c r="C371" s="29" t="s">
        <v>56</v>
      </c>
      <c r="D371" s="19" t="s">
        <v>17</v>
      </c>
      <c r="E371" s="20">
        <v>3</v>
      </c>
      <c r="F371" s="20"/>
      <c r="G371" s="21"/>
      <c r="H371" s="21">
        <v>1</v>
      </c>
      <c r="I371" s="22"/>
      <c r="J371" s="23"/>
      <c r="K371" s="22"/>
      <c r="L371" s="22"/>
      <c r="M371" s="22">
        <f>IF(ISNUMBER($K371),IF(ISNUMBER($G371),ROUND($K371*$G371,2),ROUND($K371*$F371,2)),IF(ISNUMBER($G371),ROUND($I371*$G371,2),ROUND($I371*$F371,2)))</f>
        <v>0</v>
      </c>
      <c r="N371" s="11"/>
    </row>
    <row r="372" spans="1:14" ht="15" customHeight="1" x14ac:dyDescent="0.15">
      <c r="A372" s="24" t="s">
        <v>452</v>
      </c>
      <c r="B372" s="25"/>
      <c r="C372" s="26" t="s">
        <v>453</v>
      </c>
      <c r="D372" s="13"/>
      <c r="E372" s="14"/>
      <c r="F372" s="14"/>
      <c r="G372" s="15"/>
      <c r="H372" s="15"/>
      <c r="I372" s="15"/>
      <c r="J372" s="15"/>
      <c r="K372" s="15"/>
      <c r="L372" s="15"/>
      <c r="M372" s="15"/>
      <c r="N372" s="11"/>
    </row>
    <row r="373" spans="1:14" ht="15" customHeight="1" x14ac:dyDescent="0.15">
      <c r="A373" s="27"/>
      <c r="B373" s="28"/>
      <c r="C373" s="29" t="s">
        <v>56</v>
      </c>
      <c r="D373" s="19" t="s">
        <v>17</v>
      </c>
      <c r="E373" s="20">
        <v>4</v>
      </c>
      <c r="F373" s="20"/>
      <c r="G373" s="21"/>
      <c r="H373" s="21">
        <v>1</v>
      </c>
      <c r="I373" s="22"/>
      <c r="J373" s="23"/>
      <c r="K373" s="22"/>
      <c r="L373" s="22"/>
      <c r="M373" s="22">
        <f>IF(ISNUMBER($K373),IF(ISNUMBER($G373),ROUND($K373*$G373,2),ROUND($K373*$F373,2)),IF(ISNUMBER($G373),ROUND($I373*$G373,2),ROUND($I373*$F373,2)))</f>
        <v>0</v>
      </c>
      <c r="N373" s="11"/>
    </row>
    <row r="374" spans="1:14" ht="15" customHeight="1" x14ac:dyDescent="0.15">
      <c r="A374" s="24" t="s">
        <v>454</v>
      </c>
      <c r="B374" s="25"/>
      <c r="C374" s="26" t="s">
        <v>455</v>
      </c>
      <c r="D374" s="19"/>
      <c r="E374" s="32">
        <v>0</v>
      </c>
      <c r="F374" s="32"/>
      <c r="G374" s="33"/>
      <c r="H374" s="21">
        <v>1</v>
      </c>
      <c r="I374" s="22"/>
      <c r="J374" s="23"/>
      <c r="K374" s="22"/>
      <c r="L374" s="22"/>
      <c r="M374" s="22">
        <f>IF(ISNUMBER($K374),IF(ISNUMBER($G374),ROUND($K374*$G374,2),ROUND($K374*$F374,2)),IF(ISNUMBER($G374),ROUND($I374*$G374,2),ROUND($I374*$F374,2)))</f>
        <v>0</v>
      </c>
      <c r="N374" s="11"/>
    </row>
    <row r="375" spans="1:14" ht="15" customHeight="1" x14ac:dyDescent="0.15">
      <c r="A375" s="27" t="s">
        <v>456</v>
      </c>
      <c r="B375" s="28"/>
      <c r="C375" s="29" t="s">
        <v>457</v>
      </c>
      <c r="D375" s="13"/>
      <c r="E375" s="14"/>
      <c r="F375" s="14"/>
      <c r="G375" s="15"/>
      <c r="H375" s="15"/>
      <c r="I375" s="15"/>
      <c r="J375" s="15"/>
      <c r="K375" s="15"/>
      <c r="L375" s="15"/>
      <c r="M375" s="15"/>
      <c r="N375" s="11"/>
    </row>
    <row r="376" spans="1:14" ht="15" customHeight="1" x14ac:dyDescent="0.15">
      <c r="A376" s="27"/>
      <c r="B376" s="28"/>
      <c r="C376" s="29" t="s">
        <v>56</v>
      </c>
      <c r="D376" s="19" t="s">
        <v>68</v>
      </c>
      <c r="E376" s="20">
        <v>66</v>
      </c>
      <c r="F376" s="20"/>
      <c r="G376" s="21"/>
      <c r="H376" s="21">
        <v>1</v>
      </c>
      <c r="I376" s="22"/>
      <c r="J376" s="23"/>
      <c r="K376" s="22"/>
      <c r="L376" s="22"/>
      <c r="M376" s="22">
        <f>IF(ISNUMBER($K376),IF(ISNUMBER($G376),ROUND($K376*$G376,2),ROUND($K376*$F376,2)),IF(ISNUMBER($G376),ROUND($I376*$G376,2),ROUND($I376*$F376,2)))</f>
        <v>0</v>
      </c>
      <c r="N376" s="11"/>
    </row>
    <row r="377" spans="1:14" ht="15" customHeight="1" x14ac:dyDescent="0.15">
      <c r="A377" s="24" t="s">
        <v>458</v>
      </c>
      <c r="B377" s="25"/>
      <c r="C377" s="26" t="s">
        <v>459</v>
      </c>
      <c r="D377" s="13"/>
      <c r="E377" s="14"/>
      <c r="F377" s="14"/>
      <c r="G377" s="15"/>
      <c r="H377" s="15"/>
      <c r="I377" s="15"/>
      <c r="J377" s="15"/>
      <c r="K377" s="15"/>
      <c r="L377" s="15"/>
      <c r="M377" s="15"/>
      <c r="N377" s="11"/>
    </row>
    <row r="378" spans="1:14" ht="15" customHeight="1" x14ac:dyDescent="0.15">
      <c r="A378" s="27"/>
      <c r="B378" s="28"/>
      <c r="C378" s="29" t="s">
        <v>56</v>
      </c>
      <c r="D378" s="19" t="s">
        <v>17</v>
      </c>
      <c r="E378" s="20">
        <v>13</v>
      </c>
      <c r="F378" s="20"/>
      <c r="G378" s="21"/>
      <c r="H378" s="21">
        <v>1</v>
      </c>
      <c r="I378" s="22"/>
      <c r="J378" s="23"/>
      <c r="K378" s="22"/>
      <c r="L378" s="22"/>
      <c r="M378" s="22">
        <f>IF(ISNUMBER($K378),IF(ISNUMBER($G378),ROUND($K378*$G378,2),ROUND($K378*$F378,2)),IF(ISNUMBER($G378),ROUND($I378*$G378,2),ROUND($I378*$F378,2)))</f>
        <v>0</v>
      </c>
      <c r="N378" s="11"/>
    </row>
    <row r="379" spans="1:14" ht="23.25" customHeight="1" x14ac:dyDescent="0.15">
      <c r="A379" s="24" t="s">
        <v>460</v>
      </c>
      <c r="B379" s="25"/>
      <c r="C379" s="26" t="s">
        <v>461</v>
      </c>
      <c r="D379" s="13"/>
      <c r="E379" s="14"/>
      <c r="F379" s="14"/>
      <c r="G379" s="15"/>
      <c r="H379" s="15"/>
      <c r="I379" s="15"/>
      <c r="J379" s="15"/>
      <c r="K379" s="15"/>
      <c r="L379" s="15"/>
      <c r="M379" s="15"/>
      <c r="N379" s="11"/>
    </row>
    <row r="380" spans="1:14" ht="15" customHeight="1" x14ac:dyDescent="0.15">
      <c r="A380" s="27"/>
      <c r="B380" s="28"/>
      <c r="C380" s="29" t="s">
        <v>56</v>
      </c>
      <c r="D380" s="19" t="s">
        <v>17</v>
      </c>
      <c r="E380" s="20">
        <v>1</v>
      </c>
      <c r="F380" s="20"/>
      <c r="G380" s="21"/>
      <c r="H380" s="21">
        <v>1</v>
      </c>
      <c r="I380" s="22"/>
      <c r="J380" s="23"/>
      <c r="K380" s="22"/>
      <c r="L380" s="22"/>
      <c r="M380" s="22">
        <f t="shared" ref="M380:M381" si="42">IF(ISNUMBER($K380),IF(ISNUMBER($G380),ROUND($K380*$G380,2),ROUND($K380*$F380,2)),IF(ISNUMBER($G380),ROUND($I380*$G380,2),ROUND($I380*$F380,2)))</f>
        <v>0</v>
      </c>
      <c r="N380" s="11"/>
    </row>
    <row r="381" spans="1:14" ht="15" customHeight="1" x14ac:dyDescent="0.15">
      <c r="A381" s="27"/>
      <c r="B381" s="28"/>
      <c r="C381" s="29" t="s">
        <v>462</v>
      </c>
      <c r="D381" s="19" t="s">
        <v>17</v>
      </c>
      <c r="E381" s="20">
        <v>1</v>
      </c>
      <c r="F381" s="20"/>
      <c r="G381" s="21"/>
      <c r="H381" s="21">
        <v>1</v>
      </c>
      <c r="I381" s="22"/>
      <c r="J381" s="23"/>
      <c r="K381" s="22"/>
      <c r="L381" s="22"/>
      <c r="M381" s="22">
        <f t="shared" si="42"/>
        <v>0</v>
      </c>
      <c r="N381" s="11"/>
    </row>
    <row r="382" spans="1:14" ht="15" customHeight="1" x14ac:dyDescent="0.15">
      <c r="A382" s="24" t="s">
        <v>463</v>
      </c>
      <c r="B382" s="25"/>
      <c r="C382" s="26" t="s">
        <v>464</v>
      </c>
      <c r="D382" s="19" t="s">
        <v>17</v>
      </c>
      <c r="E382" s="20">
        <v>1</v>
      </c>
      <c r="F382" s="20"/>
      <c r="G382" s="21"/>
      <c r="H382" s="21">
        <v>1</v>
      </c>
      <c r="I382" s="22"/>
      <c r="J382" s="23"/>
      <c r="K382" s="22"/>
      <c r="L382" s="22"/>
      <c r="M382" s="22">
        <f t="shared" ref="M382:M384" si="43">IF(ISNUMBER($K382),IF(ISNUMBER($G382),ROUND($K382*$G382,2),ROUND($K382*$F382,2)),IF(ISNUMBER($G382),ROUND($I382*$G382,2),ROUND($I382*$F382,2)))</f>
        <v>0</v>
      </c>
      <c r="N382" s="11"/>
    </row>
    <row r="383" spans="1:14" ht="23.25" customHeight="1" x14ac:dyDescent="0.15">
      <c r="A383" s="24" t="s">
        <v>465</v>
      </c>
      <c r="B383" s="25"/>
      <c r="C383" s="26" t="s">
        <v>466</v>
      </c>
      <c r="D383" s="19" t="s">
        <v>17</v>
      </c>
      <c r="E383" s="20">
        <v>1</v>
      </c>
      <c r="F383" s="20"/>
      <c r="G383" s="21"/>
      <c r="H383" s="21">
        <v>1</v>
      </c>
      <c r="I383" s="22"/>
      <c r="J383" s="23"/>
      <c r="K383" s="22"/>
      <c r="L383" s="22"/>
      <c r="M383" s="22">
        <f t="shared" si="43"/>
        <v>0</v>
      </c>
      <c r="N383" s="11"/>
    </row>
    <row r="384" spans="1:14" ht="15" customHeight="1" x14ac:dyDescent="0.15">
      <c r="A384" s="24" t="s">
        <v>467</v>
      </c>
      <c r="B384" s="25"/>
      <c r="C384" s="26" t="s">
        <v>468</v>
      </c>
      <c r="D384" s="19" t="s">
        <v>47</v>
      </c>
      <c r="E384" s="20">
        <v>1</v>
      </c>
      <c r="F384" s="20"/>
      <c r="G384" s="21"/>
      <c r="H384" s="21">
        <v>1</v>
      </c>
      <c r="I384" s="22"/>
      <c r="J384" s="23"/>
      <c r="K384" s="22"/>
      <c r="L384" s="22"/>
      <c r="M384" s="22">
        <f t="shared" si="43"/>
        <v>0</v>
      </c>
      <c r="N384" s="11"/>
    </row>
    <row r="385" spans="1:14" ht="15" customHeight="1" x14ac:dyDescent="0.15">
      <c r="A385" s="41" t="s">
        <v>469</v>
      </c>
      <c r="B385" s="42"/>
      <c r="C385" s="42"/>
      <c r="D385" s="42"/>
      <c r="E385" s="42"/>
      <c r="F385" s="42"/>
      <c r="G385" s="42"/>
      <c r="H385" s="42"/>
      <c r="I385" s="43"/>
      <c r="M385" s="34">
        <f>M$367+M$369+M$371+M$373+M$374+M$376+M$378+SUM(M$380:M$381)+SUM(M$382:M$384)</f>
        <v>0</v>
      </c>
      <c r="N385" s="35"/>
    </row>
    <row r="386" spans="1:14" ht="21" customHeight="1" x14ac:dyDescent="0.15">
      <c r="A386" s="16" t="s">
        <v>470</v>
      </c>
      <c r="B386" s="17"/>
      <c r="C386" s="18" t="s">
        <v>471</v>
      </c>
      <c r="D386" s="13"/>
      <c r="E386" s="14"/>
      <c r="F386" s="14"/>
      <c r="G386" s="15"/>
      <c r="H386" s="15"/>
      <c r="I386" s="15"/>
      <c r="J386" s="15"/>
      <c r="K386" s="15"/>
      <c r="L386" s="15"/>
      <c r="M386" s="15"/>
      <c r="N386" s="11"/>
    </row>
    <row r="387" spans="1:14" ht="15" customHeight="1" x14ac:dyDescent="0.15">
      <c r="A387" s="24"/>
      <c r="B387" s="25"/>
      <c r="C387" s="26" t="s">
        <v>84</v>
      </c>
      <c r="D387" s="19" t="s">
        <v>68</v>
      </c>
      <c r="E387" s="20">
        <v>12</v>
      </c>
      <c r="F387" s="20"/>
      <c r="G387" s="21"/>
      <c r="H387" s="21">
        <v>2</v>
      </c>
      <c r="I387" s="22"/>
      <c r="J387" s="23"/>
      <c r="K387" s="22"/>
      <c r="L387" s="22"/>
      <c r="M387" s="22">
        <f>IF(ISNUMBER($K387),IF(ISNUMBER($G387),ROUND($K387*$G387,2),ROUND($K387*$F387,2)),IF(ISNUMBER($G387),ROUND($I387*$G387,2),ROUND($I387*$F387,2)))</f>
        <v>0</v>
      </c>
      <c r="N387" s="11"/>
    </row>
    <row r="388" spans="1:14" ht="15" customHeight="1" x14ac:dyDescent="0.15">
      <c r="A388" s="41" t="s">
        <v>472</v>
      </c>
      <c r="B388" s="42"/>
      <c r="C388" s="42"/>
      <c r="D388" s="42"/>
      <c r="E388" s="42"/>
      <c r="F388" s="42"/>
      <c r="G388" s="42"/>
      <c r="H388" s="42"/>
      <c r="I388" s="43"/>
      <c r="M388" s="34">
        <f>M$387</f>
        <v>0</v>
      </c>
      <c r="N388" s="35"/>
    </row>
    <row r="389" spans="1:14" ht="21" customHeight="1" x14ac:dyDescent="0.15">
      <c r="A389" s="16" t="s">
        <v>473</v>
      </c>
      <c r="B389" s="17"/>
      <c r="C389" s="18" t="s">
        <v>474</v>
      </c>
      <c r="D389" s="19" t="s">
        <v>17</v>
      </c>
      <c r="E389" s="20">
        <v>1</v>
      </c>
      <c r="F389" s="20"/>
      <c r="G389" s="21"/>
      <c r="H389" s="21">
        <v>1</v>
      </c>
      <c r="I389" s="22"/>
      <c r="J389" s="23"/>
      <c r="K389" s="22"/>
      <c r="L389" s="22"/>
      <c r="M389" s="22">
        <f t="shared" ref="M389:M390" si="44">IF(ISNUMBER($K389),IF(ISNUMBER($G389),ROUND($K389*$G389,2),ROUND($K389*$F389,2)),IF(ISNUMBER($G389),ROUND($I389*$G389,2),ROUND($I389*$F389,2)))</f>
        <v>0</v>
      </c>
      <c r="N389" s="11"/>
    </row>
    <row r="390" spans="1:14" ht="33.75" customHeight="1" x14ac:dyDescent="0.15">
      <c r="A390" s="16" t="s">
        <v>475</v>
      </c>
      <c r="B390" s="17"/>
      <c r="C390" s="18" t="s">
        <v>476</v>
      </c>
      <c r="D390" s="19" t="s">
        <v>17</v>
      </c>
      <c r="E390" s="20">
        <v>1</v>
      </c>
      <c r="F390" s="20"/>
      <c r="G390" s="21"/>
      <c r="H390" s="21">
        <v>1</v>
      </c>
      <c r="I390" s="22"/>
      <c r="J390" s="23"/>
      <c r="K390" s="22"/>
      <c r="L390" s="22"/>
      <c r="M390" s="22">
        <f t="shared" si="44"/>
        <v>0</v>
      </c>
      <c r="N390" s="11"/>
    </row>
    <row r="391" spans="1:14" ht="15" customHeight="1" x14ac:dyDescent="0.15">
      <c r="A391" s="44" t="s">
        <v>477</v>
      </c>
      <c r="B391" s="44"/>
      <c r="C391" s="44"/>
      <c r="D391" s="44"/>
      <c r="E391" s="44"/>
      <c r="F391" s="44"/>
      <c r="G391" s="44"/>
      <c r="H391" s="44"/>
      <c r="I391" s="44"/>
      <c r="M391" s="36">
        <f>M$8+M$12+M$14+M$16+M$19+M$21+SUM(M$23:M$24)+M$27+M$29+M$31+M$33+SUM(M$35:M$36)+SUM(M$40:M$41)+SUM(M$43:M$52)+M$54+M$57+M$59+M$62+SUM(M$64:M$66)+SUM(M$68:M$72)+M$77+M$79+SUM(M$81:M$84)+SUM(M$87:M$89)+SUM(M$91:M$97)+M$99+SUM(M$101:M$103)+M$105+M$107+M$110+SUM(M$112:M$115)+SUM(M$117:M$119)+M$121+SUM(M$123:M$125)+SUM(M$127:M$133)+SUM(M$135:M$137)+SUM(M$139:M$140)+SUM(M$142:M$143)+SUM(M$145:M$146)+SUM(M$148:M$152)+SUM(M$154:M$155)+SUM(M$160:M$161)+SUM(M$163:M$164)+M$166+SUM(M$168:M$169)+M$171+M$174+M$176+SUM(M$178:M$179)+M$183+M$185+SUM(M$187:M$188)+SUM(M$191:M$194)+M$196+M$198+SUM(M$200:M$202)+SUM(M$207:M$208)+M$211+M$213+M$215+M$217+M$220+M$223+M$225+M$227+SUM(M$232:M$236)+M$240+M$242+M$244+M$246+M$248+M$250+M$252+M$254+M$256+M$258+M$261+M$263+M$265+SUM(M$270:M$273)+SUM(M$277:M$283)+M$285+M$290+SUM(M$292:M$294)+M$297+SUM(M$299:M$302)+M$306+SUM(M$308:M$309)+M$311+SUM(M$313:M$316)+M$318+SUM(M$320:M$323)+SUM(M$325:M$326)+M$329+M$331+SUM(M$332:M$333)+SUM(M$335:M$336)+M$339+SUM(M$340:M$341)+SUM(M$344:M$347)+M$351+M$353+M$355+M$357+M$359+M$361+SUM(M$362:M$363)+M$367+M$369+M$371+M$373+M$374+M$376+M$378+SUM(M$380:M$381)+SUM(M$382:M$384)+M$387+SUM(M$389:M$390)</f>
        <v>0</v>
      </c>
      <c r="N391" s="37"/>
    </row>
    <row r="392" spans="1:14" ht="15" customHeight="1" x14ac:dyDescent="0.15">
      <c r="A392" s="44" t="s">
        <v>478</v>
      </c>
      <c r="B392" s="44"/>
      <c r="C392" s="44"/>
      <c r="D392" s="44"/>
      <c r="E392" s="44"/>
      <c r="F392" s="44"/>
      <c r="G392" s="44"/>
      <c r="H392" s="44"/>
      <c r="I392" s="44"/>
      <c r="M392" s="36">
        <f>(SUMIF($H$7:$H$390,1,$M$7:$M$390))*0.2</f>
        <v>0</v>
      </c>
      <c r="N392" s="37"/>
    </row>
    <row r="393" spans="1:14" ht="15" customHeight="1" x14ac:dyDescent="0.15">
      <c r="A393" s="44" t="s">
        <v>479</v>
      </c>
      <c r="B393" s="44"/>
      <c r="C393" s="44"/>
      <c r="D393" s="44"/>
      <c r="E393" s="44"/>
      <c r="F393" s="44"/>
      <c r="G393" s="44"/>
      <c r="H393" s="44"/>
      <c r="I393" s="44"/>
      <c r="M393" s="36">
        <f>SUM(M$391:M$392)</f>
        <v>0</v>
      </c>
      <c r="N393" s="37"/>
    </row>
  </sheetData>
  <mergeCells count="35">
    <mergeCell ref="A274:I274"/>
    <mergeCell ref="A284:I284"/>
    <mergeCell ref="A286:I286"/>
    <mergeCell ref="A209:I209"/>
    <mergeCell ref="A221:I221"/>
    <mergeCell ref="A228:I228"/>
    <mergeCell ref="A237:I237"/>
    <mergeCell ref="A266:I266"/>
    <mergeCell ref="A180:I180"/>
    <mergeCell ref="A189:I189"/>
    <mergeCell ref="A195:I195"/>
    <mergeCell ref="A199:I199"/>
    <mergeCell ref="A203:I203"/>
    <mergeCell ref="A25:I25"/>
    <mergeCell ref="A73:I73"/>
    <mergeCell ref="A156:I156"/>
    <mergeCell ref="A170:I170"/>
    <mergeCell ref="A172:I172"/>
    <mergeCell ref="A1:M1"/>
    <mergeCell ref="A2:M2"/>
    <mergeCell ref="A3:M3"/>
    <mergeCell ref="D5:M5"/>
    <mergeCell ref="A17:I17"/>
    <mergeCell ref="A391:I391"/>
    <mergeCell ref="A392:I392"/>
    <mergeCell ref="A393:I393"/>
    <mergeCell ref="A385:I385"/>
    <mergeCell ref="A388:I388"/>
    <mergeCell ref="A364:I364"/>
    <mergeCell ref="A342:I342"/>
    <mergeCell ref="A348:I348"/>
    <mergeCell ref="A303:I303"/>
    <mergeCell ref="A317:I317"/>
    <mergeCell ref="A324:I324"/>
    <mergeCell ref="A327:I327"/>
  </mergeCells>
  <printOptions horizontalCentered="1"/>
  <pageMargins left="0" right="0" top="0.40625" bottom="0.82291669999999995" header="0" footer="0.40625"/>
  <pageSetup paperSize="9" useFirstPageNumber="1"/>
  <headerFooter>
    <oddFooter>&amp;CBECOME 29 - INGENIERIE FLUIDES&amp;RPage &amp;P sur &amp;N</oddFooter>
  </headerFooter>
  <ignoredErrors>
    <ignoredError sqref="A1:N331 A332:N336 A337:N339 A340:N351 A352:N353 A354:N355 A356:N357 A358:N359 A360:N361 A362:N367 A368:N369 A370:N371 A372:N373 A374:N376 A377:N378 A379:N381 A382:N392 A393:N393" evalError="1" twoDigitTextYear="1" numberStoredAsText="1" formula="1" formulaRange="1" unlockedFormula="1" emptyCellReference="1" listDataValidation="1" calculatedColumn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F09E936809CC42B26D8F2011EB3ED5" ma:contentTypeVersion="15" ma:contentTypeDescription="Crée un document." ma:contentTypeScope="" ma:versionID="e2e997eb6a35fc6ddaccf1f72e428160">
  <xsd:schema xmlns:xsd="http://www.w3.org/2001/XMLSchema" xmlns:xs="http://www.w3.org/2001/XMLSchema" xmlns:p="http://schemas.microsoft.com/office/2006/metadata/properties" xmlns:ns2="fc87034a-b12b-49e8-afdf-589425a93122" xmlns:ns3="4cb01d44-b3cc-46b6-83db-f866b6f7962c" targetNamespace="http://schemas.microsoft.com/office/2006/metadata/properties" ma:root="true" ma:fieldsID="9650c9f572056ee3920a24b6c6b1ed69" ns2:_="" ns3:_="">
    <xsd:import namespace="fc87034a-b12b-49e8-afdf-589425a93122"/>
    <xsd:import namespace="4cb01d44-b3cc-46b6-83db-f866b6f7962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87034a-b12b-49e8-afdf-589425a931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a8d8669-3781-48ef-ac8d-763b8de0c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b01d44-b3cc-46b6-83db-f866b6f7962c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c1406b9b-f313-46cf-b17c-1d2666c27929}" ma:internalName="TaxCatchAll" ma:showField="CatchAllData" ma:web="4cb01d44-b3cc-46b6-83db-f866b6f796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cb01d44-b3cc-46b6-83db-f866b6f7962c" xsi:nil="true"/>
    <lcf76f155ced4ddcb4097134ff3c332f xmlns="fc87034a-b12b-49e8-afdf-589425a9312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953A840-4783-4019-A410-66D232968EBF}"/>
</file>

<file path=customXml/itemProps2.xml><?xml version="1.0" encoding="utf-8"?>
<ds:datastoreItem xmlns:ds="http://schemas.openxmlformats.org/officeDocument/2006/customXml" ds:itemID="{5831B617-858D-4047-B04C-F88174B55D4E}"/>
</file>

<file path=customXml/itemProps3.xml><?xml version="1.0" encoding="utf-8"?>
<ds:datastoreItem xmlns:ds="http://schemas.openxmlformats.org/officeDocument/2006/customXml" ds:itemID="{3B46EB1A-0BD2-4298-86EB-0999C102FB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10 _ </vt:lpstr>
      <vt:lpstr>'LOT 10 _ 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Erwan BERTHELE</dc:creator>
  <cp:lastModifiedBy>Erwan BERTHELE</cp:lastModifiedBy>
  <dcterms:created xsi:type="dcterms:W3CDTF">2025-04-04T16:12:27Z</dcterms:created>
  <dcterms:modified xsi:type="dcterms:W3CDTF">2025-04-04T16:12:27Z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0x01010018F09E936809CC42B26D8F2011EB3ED5</vt:lpwstr>
  </property>
</Properties>
</file>