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Z:\DOSSIER PROVISOIRE\LORIENT\CAUDAN Le Belvedere\Rendu PRO cabinet NICOLAS\"/>
    </mc:Choice>
  </mc:AlternateContent>
  <xr:revisionPtr revIDLastSave="0" documentId="13_ncr:1_{A5698ED7-682F-4C7D-B955-4095C43F2682}" xr6:coauthVersionLast="36" xr6:coauthVersionMax="36" xr10:uidLastSave="{00000000-0000-0000-0000-000000000000}"/>
  <bookViews>
    <workbookView xWindow="0" yWindow="0" windowWidth="20520" windowHeight="8865" xr2:uid="{B3FC9B3B-79E4-44AA-AC8C-0150D824F34D}"/>
  </bookViews>
  <sheets>
    <sheet name="DQE" sheetId="2" r:id="rId1"/>
    <sheet name="Feuil1"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2" i="2" l="1"/>
  <c r="F333" i="2" s="1"/>
  <c r="F327" i="2"/>
  <c r="F325" i="2"/>
  <c r="F323" i="2"/>
  <c r="F321" i="2"/>
  <c r="F317" i="2"/>
  <c r="F313" i="2"/>
  <c r="F309" i="2"/>
  <c r="F305" i="2"/>
  <c r="F288" i="2"/>
  <c r="F286" i="2"/>
  <c r="F284" i="2"/>
  <c r="F282" i="2"/>
  <c r="F274" i="2"/>
  <c r="F272" i="2"/>
  <c r="F270" i="2"/>
  <c r="F268" i="2"/>
  <c r="F262" i="2"/>
  <c r="F259" i="2"/>
  <c r="F257" i="2"/>
  <c r="F255" i="2"/>
  <c r="F249" i="2"/>
  <c r="F247" i="2"/>
  <c r="F245" i="2"/>
  <c r="F243" i="2"/>
  <c r="F238" i="2"/>
  <c r="F236" i="2"/>
  <c r="F234" i="2"/>
  <c r="F229" i="2"/>
  <c r="F227" i="2"/>
  <c r="F230" i="2" s="1"/>
  <c r="F210" i="2"/>
  <c r="F205" i="2"/>
  <c r="F203" i="2"/>
  <c r="F197" i="2"/>
  <c r="F198" i="2" s="1"/>
  <c r="F191" i="2"/>
  <c r="F192" i="2" s="1"/>
  <c r="F188" i="2"/>
  <c r="F186" i="2"/>
  <c r="F181" i="2"/>
  <c r="F178" i="2"/>
  <c r="F172" i="2"/>
  <c r="F173" i="2" s="1"/>
  <c r="F167" i="2"/>
  <c r="F168" i="2" s="1"/>
  <c r="F163" i="2"/>
  <c r="F161" i="2"/>
  <c r="F156" i="2"/>
  <c r="F141" i="2"/>
  <c r="F138" i="2"/>
  <c r="F157" i="2" s="1"/>
  <c r="F132" i="2"/>
  <c r="F129" i="2"/>
  <c r="F127" i="2"/>
  <c r="F125" i="2"/>
  <c r="F123" i="2"/>
  <c r="F121" i="2"/>
  <c r="F119" i="2"/>
  <c r="F117" i="2"/>
  <c r="F103" i="2"/>
  <c r="F101" i="2"/>
  <c r="F98" i="2"/>
  <c r="F97" i="2"/>
  <c r="F96" i="2"/>
  <c r="F90" i="2"/>
  <c r="F88" i="2"/>
  <c r="F86" i="2"/>
  <c r="F84" i="2"/>
  <c r="F81" i="2"/>
  <c r="F91" i="2" s="1"/>
  <c r="F79" i="2"/>
  <c r="F65" i="2"/>
  <c r="F75" i="2" s="1"/>
  <c r="F57" i="2"/>
  <c r="F58" i="2" s="1"/>
  <c r="D344" i="2" s="1"/>
  <c r="F52" i="2"/>
  <c r="F50" i="2"/>
  <c r="F48" i="2"/>
  <c r="F45" i="2"/>
  <c r="F38" i="2"/>
  <c r="F36" i="2"/>
  <c r="F34" i="2"/>
  <c r="F32" i="2"/>
  <c r="F30" i="2"/>
  <c r="F24" i="2"/>
  <c r="F25" i="2" s="1"/>
  <c r="D341" i="2" s="1"/>
  <c r="F19" i="2"/>
  <c r="F8" i="2"/>
  <c r="F328" i="2" l="1"/>
  <c r="F263" i="2"/>
  <c r="F250" i="2"/>
  <c r="F239" i="2"/>
  <c r="F206" i="2"/>
  <c r="F182" i="2"/>
  <c r="F221" i="2"/>
  <c r="F133" i="2"/>
  <c r="F344" i="2"/>
  <c r="E344" i="2"/>
  <c r="F53" i="2"/>
  <c r="D343" i="2" s="1"/>
  <c r="F343" i="2"/>
  <c r="E343" i="2"/>
  <c r="F39" i="2"/>
  <c r="D342" i="2" s="1"/>
  <c r="F342" i="2" s="1"/>
  <c r="E342" i="2"/>
  <c r="F341" i="2"/>
  <c r="E341" i="2"/>
  <c r="F20" i="2"/>
  <c r="D340" i="2"/>
  <c r="D345" i="2"/>
  <c r="F60" i="2"/>
  <c r="F335" i="2" l="1"/>
  <c r="D351" i="2" s="1"/>
  <c r="F351" i="2" s="1"/>
  <c r="F345" i="2"/>
  <c r="E345" i="2"/>
  <c r="D350" i="2"/>
  <c r="E340" i="2"/>
  <c r="F340" i="2"/>
  <c r="D352" i="2" l="1"/>
  <c r="F352" i="2" s="1"/>
  <c r="D357" i="2"/>
  <c r="E351" i="2"/>
  <c r="F350" i="2"/>
  <c r="E350" i="2"/>
  <c r="E357" i="2"/>
  <c r="F357" i="2" s="1"/>
  <c r="E352" i="2" l="1"/>
</calcChain>
</file>

<file path=xl/sharedStrings.xml><?xml version="1.0" encoding="utf-8"?>
<sst xmlns="http://schemas.openxmlformats.org/spreadsheetml/2006/main" count="583" uniqueCount="367">
  <si>
    <t>Les prix mentionnés dans ce document s'entendent 'Hors Taxes' (sauf lignes particulières 'T.V.A' et 'T.T.C')</t>
  </si>
  <si>
    <t>Construction de 10 Logements - Le Belvedere - CAUDAN - -Lot Terrassements/VRD- : Lot unique</t>
  </si>
  <si>
    <t>ESTIMATION DES TRAVAUX Tranche unique</t>
  </si>
  <si>
    <t>n°</t>
  </si>
  <si>
    <t>Désignation</t>
  </si>
  <si>
    <t>Unité</t>
  </si>
  <si>
    <t>Quantité</t>
  </si>
  <si>
    <t>Prix €</t>
  </si>
  <si>
    <t>Total €</t>
  </si>
  <si>
    <t xml:space="preserve"> </t>
  </si>
  <si>
    <t>LOT 1 TERRASSEMENT - VOIRIE - RESEAUX - ESPACES VERTS  1ère PHASE</t>
  </si>
  <si>
    <t>SIGNALISATION ET INSTALLATION DE CHANTIER</t>
  </si>
  <si>
    <t>Installation de chantier</t>
  </si>
  <si>
    <t>U-100</t>
  </si>
  <si>
    <t>Ce prix rémunère au forfait:</t>
  </si>
  <si>
    <t xml:space="preserve">La signalisation temporaire comprenant la fourniture, la mise en place, l'exploitation, la surveillance et le remplacement, </t>
  </si>
  <si>
    <t>s'il y a lieu, de jour comme de nuit, et le repliement en fin de travaux des dispositifs de signalisation temporaire du chantier.</t>
  </si>
  <si>
    <t>Les frais d'installation de chantier comprenant l'apport de matériel et la mise à disposition du personnel pour la durée des travaux, l'installation des baraques de chantier, bureau de l'entreprise et du maître d'œuvre, ces derniers devant être chauffés et éclairés.</t>
  </si>
  <si>
    <t>Pour chacun de ces postes, ce prix comprend l'ensemble des frais de mise en place et de repliement, l'installation, les branchements divers et consommation. Il comprend également l'ensemble des frais relatifs à l'utilisation de terrains autres que ceux mis à la disposition de l'entrepreneur par le maître d'ouvrage.</t>
  </si>
  <si>
    <t>L'hygiène/sécurité conformément à l'article 31 du CCAG : Il est rappelé que l'entrepreneur aura à sa charge la prise en compte des dispositions matérielles imposées par le coordinateur du chantier, dans le cadre de sa mission de coordination "Sécurité Protection Santé"(le cas échéant).</t>
  </si>
  <si>
    <t>La protection des travailleurs, des riverains et l'ensemble des proches du chantier, ainsi que toute la chaîne depuis le chantier jusqu'à la décharge agréée à recevoir de l'amiante, devra légalement être assurée contre les risques liés à une exposition à l'amiante conformément à la législation et norme en vigueur.</t>
  </si>
  <si>
    <t>Un constat d'huissier spécifiant l'état actuel des façades et ouvrages privés situés à proximité du chantier à remettre au maître d'œuvre avant le commencement des travaux.</t>
  </si>
  <si>
    <t>Une fraction égale à 70% du prix de base sera payée après achèvement des installations et apport du matériel.</t>
  </si>
  <si>
    <t>Le solde sera versé après repliement de tous les matériels et installations, enlèvement des matériaux excédentaires et remise en état des lieux.</t>
  </si>
  <si>
    <t>forfait</t>
  </si>
  <si>
    <t>Réalisation de 4 plans d'exécution</t>
  </si>
  <si>
    <t>U-101</t>
  </si>
  <si>
    <t>Ce prix rémunère au forfait la réalisation de 4 plans d'exécution qui devront être validé par le maître d'oeuvre avant le démarrage des travaux:
- plan d'exécution terrassements
- plan d'exécution voirie
- plan d'exécution réseaux
- plan d'exécution espaces paysagers</t>
  </si>
  <si>
    <t>TOTAL SIGNALISATION ET INSTALLATION DE CHANTIER</t>
  </si>
  <si>
    <t>H.T.</t>
  </si>
  <si>
    <t>TRAVAUX DE PREPARATION</t>
  </si>
  <si>
    <t>Nettoyage général du terrain</t>
  </si>
  <si>
    <t>U-102</t>
  </si>
  <si>
    <t xml:space="preserve">Ce prix rémunère au forfait:
Le nettoyage général du terrain, le chargement et déchargement des végétaux existants (Arbres, arbustes, broussailles, ronces, souches, hautes herbes ….) y compris leur destruction, évacuation de gravats suite aux démolitions ou dépôts évacuation et frais de mise en décharge publique. </t>
  </si>
  <si>
    <t>TOTAL TRAVAUX DE PREPARATION</t>
  </si>
  <si>
    <t>TRAVAUX PRELIMINAIRES ET TERRASSEMENTS</t>
  </si>
  <si>
    <t>Décapage de la terre végétale</t>
  </si>
  <si>
    <t>Ce prix rémunère au mètre cube les déblais de décapage de la terre végétale, comprenant soit la mise en dépôt sur site, soit le chargement, le transport et l'évacuation stockage et reprise dans un lieu déterminé par l'entreprise.
Épaisseur variable de décapage : de 0.15m à 0.30m</t>
  </si>
  <si>
    <t>U-103</t>
  </si>
  <si>
    <t>- avec évacuation hors du site pour stockage et reprise</t>
  </si>
  <si>
    <t>m³</t>
  </si>
  <si>
    <t>Déblais - Remblais en terrain de toutes natures pour emprise des batiments</t>
  </si>
  <si>
    <t>U-104</t>
  </si>
  <si>
    <t>Ce prix rémunère au mètre cube, les déblais de toutes natures y compris rocher et suivant étude géotechnique jointe en annexe, exécutés suivant les profils, le chargement, le transport, l'évacuation à la décharge dont le lieu sera déterminé en accord avec le maître d'ouvrage, ou la réutilisation en remblai y compris copactage .Ce prix comprend l'implantation contradictoire du batiment avec le lot Gros Oeuvre
- profondeur moyenne de décaissement : variable suivant profil TN.</t>
  </si>
  <si>
    <t>Déblais en terrain de toutes natures pour emprise voirie et stationnement</t>
  </si>
  <si>
    <t>U-105</t>
  </si>
  <si>
    <t>Ce prix rémunère au mètre cube, les déblais de toutes natures y compris rocher et suivant étude géotechnique jointe en annexe, exécutés suivant les profils, le chargement, le transport, l'évacuation à la décharge dont le lieu sera déterminé en accord avec le maître d'ouvrage pour la voirie d'accés au batiment (coté Estl) et les stationnements 
- profondeur moyenne de décaissement : variable suivant profil de voirie.</t>
  </si>
  <si>
    <t>Réglage et compactage du fond de forme</t>
  </si>
  <si>
    <t>U-106</t>
  </si>
  <si>
    <t>Ce prix rémunère au mètre carré, la mise à la côte et le compactage du fond de forme après le passage des réseaux durs et avant mise en oeuvre de la fondation.</t>
  </si>
  <si>
    <t>m²</t>
  </si>
  <si>
    <t>Fourniture et mise en place de géotextile</t>
  </si>
  <si>
    <t>U-107</t>
  </si>
  <si>
    <t>Ce prix rémunère au mètre carré la fourniture et la mise en place d'un feutre anticontaminant type géotextile sous la voirie et les stationnements, si besoin, en fonction de la nature du sol support.</t>
  </si>
  <si>
    <t>TOTAL TRAVAUX PRELIMINAIRES ET TERRASSEMENTS</t>
  </si>
  <si>
    <t xml:space="preserve">EMPIERREMENT </t>
  </si>
  <si>
    <t>Fourniture et mise en oeuvre de graves non traitées</t>
  </si>
  <si>
    <t>- sous batiment</t>
  </si>
  <si>
    <t>- GNT 0/80 Ep : 0.30m</t>
  </si>
  <si>
    <t>U-108</t>
  </si>
  <si>
    <t xml:space="preserve">Ce prix rémunère à la tonne, la fourniture sur chantier, le déchargement et la mise en oeuvre de graves reconstituées, calibrées, le réglage, cylindrage et le compactage par couche inférieure à 0.20 m d'épaisseur, Y compris essais de plaque= valeur minimum à obtenir =50 Mpa
Épaisseur : 0.30m </t>
  </si>
  <si>
    <t>tonne</t>
  </si>
  <si>
    <t xml:space="preserve">  </t>
  </si>
  <si>
    <t>- sous Voirie et stationnements</t>
  </si>
  <si>
    <t>- GNT 0/80 Ep : 0.40m</t>
  </si>
  <si>
    <t>U-109</t>
  </si>
  <si>
    <t xml:space="preserve">Ce prix rémunère à la tonne, la fourniture sur chantier, le déchargement et la mise en oeuvre de graves reconstituées, calibrées, le réglage, cylindrage et le compactage par couche inférieure à 0.20 m d'épaisseur,
Épaisseur : 0.40m </t>
  </si>
  <si>
    <t>- GNTB 0/20 Ep : 0.10m</t>
  </si>
  <si>
    <t>U-110</t>
  </si>
  <si>
    <t>Ce prix rémunère à la tonne la fourniture sur chantier et la mise en oeuvre de graves reconstituées, humidifiées, calibrées, le règlage et le compactage par couche inférieure à 0.25 m d'épaisseur, Y compris essais de plaque= valeur minimum à obtenir =50 Mpa
Épaisseur : 0.40m 
Epaisseur : 0.10m</t>
  </si>
  <si>
    <t>Essai de plaque</t>
  </si>
  <si>
    <t>U-111</t>
  </si>
  <si>
    <t>Ce prix rémunère à l'unité, un essai de plaque pour 400 m2.</t>
  </si>
  <si>
    <t>u</t>
  </si>
  <si>
    <t xml:space="preserve">TOTAL EMPIERREMENT </t>
  </si>
  <si>
    <t>REVETEMENTS</t>
  </si>
  <si>
    <t>Confection d'un enduit bicouche sur voirie et stationnement</t>
  </si>
  <si>
    <t>U-112</t>
  </si>
  <si>
    <t>Ce prix rémunère, au mètre carré :
Réalisation d'un grille à sec 10/14
-1° couche : 2.5 kg de liant et 12 l de concassé 6/10 /m²
-2° couche : 1.5 kg de liant et 9 l de concassé 4/6 /m² y compris le compactage, le balayage des granulats rejetés et toutes sujétions.</t>
  </si>
  <si>
    <t>TOTAL REVETEMENTS</t>
  </si>
  <si>
    <t>TOTAL LOT 1 TERRASSEMENT - VOIRIE - RESEAUX - ESPACES VERTS  1ère PHASE</t>
  </si>
  <si>
    <t>LOT 1 TERRASSEMENT - VOIRIE - RESEAUX - ESPACES VERTS - 2eme PHASE</t>
  </si>
  <si>
    <t>U-113</t>
  </si>
  <si>
    <t>Reprofilage et compactage de la voirie 1ère phase et stationnements</t>
  </si>
  <si>
    <t>U-114</t>
  </si>
  <si>
    <t>Ce prix rémunère au mètre carré le reprofilage et le compactage de la voirie 1ère phase, stationnements, placettes  avec apport de GNTB 0/31,5 sur une épaisseur de 5 cm.</t>
  </si>
  <si>
    <t xml:space="preserve">Déblais en terrain de toutes natures pour  aire de présentation OM, chemin pieton </t>
  </si>
  <si>
    <t>U-115</t>
  </si>
  <si>
    <t>Ce prix rémunère au mètre cube, les déblais de toutes natures y compris rocher et suivant étude géotechnique jointe en annexe, exécutés suivant les profils, le chargement, le transport, l'évacuation à la décharge dont le lieu sera déterminé en accord avec le maître d'ouvrage pour aires de présentation des OM, et chemins pieton
- profondeur moyenne de décaissement : variable suivant profil.</t>
  </si>
  <si>
    <t>Décapage de terre végétale dans les noues</t>
  </si>
  <si>
    <t xml:space="preserve">
Ce prix rémunère  au mètre cube les déblais de décapage de la terre végétale, comprenant soit la mise en dépôt sur site, soit le chargement, le transport et l'évacuation dans un lieu déterminé par le maître d'ouvrage à une distance maximale de 8 kms.
Positionnement et dimensions suivant plan EU-EP
Épaisseur moyenne de décapage : 0.40 m</t>
  </si>
  <si>
    <t>U-116</t>
  </si>
  <si>
    <t>- avec chargement et transport hors du site</t>
  </si>
  <si>
    <t xml:space="preserve">Déblais des noues </t>
  </si>
  <si>
    <t>U-117</t>
  </si>
  <si>
    <t>Ce prix rémunère, au mètre cube, les déblais des noues de toutes natures exécutés suivant les profils, le chargement, le transport, l'évacuation à la décharge dont le lieu sera déterminé en accord avec le maître d'ouvrage.
- Positionnement et dimensions suivant plan des réseaux EU-EP: 
- Profondeur 30 cm en forme incurvée</t>
  </si>
  <si>
    <t>Reprise et mise en place de la terre végétale dans les noues</t>
  </si>
  <si>
    <t>U-118</t>
  </si>
  <si>
    <t>Ce prix rémunère au mètre cube ,la reprise sur site,  le réglage et mise en place de la terre végétale sur 0.20m d'épaisseur dans les espaces verts, y compris le nivellement, la préparation avec les moyens adaptés (poids des engins inférieur à 1 tonne). Toutes les pierres et autres matériaux impropres seront triés après régalage et évacués.</t>
  </si>
  <si>
    <t>Fourniture et mise en oeuvre de terre végétale  dans les espaces verts</t>
  </si>
  <si>
    <t>U-119</t>
  </si>
  <si>
    <t xml:space="preserve">Ce prix rémunère au mètre cube le chargement, le transport, l'épierrage de terre végétale et sa mise en œuvre dans les noues par l'entreprise, sur une épaisseur de 40 cm en apport. La terre végétale sera fournie par l'entreprise du présent lot.  </t>
  </si>
  <si>
    <t>CANALISATION ET OUVRAGES ANNEXES EP</t>
  </si>
  <si>
    <t>CANALISATION PVC CR16</t>
  </si>
  <si>
    <t>Ce prix rémunère au mètre linéaire:
-les implantations en plan et en altimétrie nécessaires
-l'ouverture de tranchée en terrain de toute nature quelque soit la profondeur
-les épuisements et blindages nécessaires
-La confection d'un lit de pose et l'enrobage des conduites en matériaux concassés 6,3/10
-La fourniture et la pose des canalisations aux joints souples
-le remblaiement et le compactage de la tranchée par couche de 30cm maximum à l'aide de matériaux concassés GNT B 0/20 ou 0/31,5 suivant les prescriptions du maitre d'oeuvre.
-le chargement des matériaux excédentaires ou impropre au réemploi.
-l'évacuation  des matériaux hors du chantier dans un lieu en accord avec  le maitre d'oeuvre ou les frais de mise en décharge
Y compris toutes sujétions de mise en oeuvre et devra être conforme au cahier des charges de la communauté de commune Lorient Agglo.</t>
  </si>
  <si>
    <t>U-120</t>
  </si>
  <si>
    <t>Pour réseau  EP Ø 100 pour reprise accordrain</t>
  </si>
  <si>
    <t>ml</t>
  </si>
  <si>
    <t>U-121</t>
  </si>
  <si>
    <t>Pour réseau  EP Ø 160 pour reprise des goutieres</t>
  </si>
  <si>
    <t>U-122</t>
  </si>
  <si>
    <t>Pour réseau  EP Ø 250 pour grille EP</t>
  </si>
  <si>
    <t>OUVRAGES ANNEXES EP</t>
  </si>
  <si>
    <t>Fourniture et pose de regard grille y compris la grille 40x40 PMR</t>
  </si>
  <si>
    <t>U-123</t>
  </si>
  <si>
    <t>Ce prix rémunère à l'unité la construction d'un regard grille 40x40 PMR
Il comprend:
- les terrassements supplémentaires d'élargissement et d'approfondissement de la tranchée avec évacuation des déblais excédentaires à la décharge,
- la construction d'un radier étanche d'épaisseur 20 cm avec façonnage des cunettes,
- la construction des parois en béton armé d'épaisseur 15 cm,
- les enduits étanches au mortier lissé dosé à 600 kg/m³ de CLK 45,
- la fourniture du cadre et de la grille fonte,
- le scellement étanche des tuyaux à raccorder.
- la mise à niveau de l'ouvrage
La fourniture et la mise en oeuvre des coffrages ainsi que du béton dosé à 300 kg/m³ de CPJ 45 sont incluses dans ce prix.</t>
  </si>
  <si>
    <t>Fourniture et pose de regard de visite en béton Ø 1000 pour raccordement sur réseau existant</t>
  </si>
  <si>
    <t>U-124</t>
  </si>
  <si>
    <t>Ce prix rémunère, à l'unité, la construction de regard de visite en béton armé comprenant:</t>
  </si>
  <si>
    <t>- les terrassements supplémentaires d'élargissement ou d'approfondissement avec évacuation des déblais excédentaires à la décharge,</t>
  </si>
  <si>
    <t>- la confection d'un lit de pose en concassé 0/20 sur une épaisseur de 10 cm,</t>
  </si>
  <si>
    <t>- la fourniture et la pose d'un élément de fond en béton préfabriqué en usine Ø1000 de la marque NF de conformité à la norme NF P 16342 et appliquant l'option B d'assurance qualité,</t>
  </si>
  <si>
    <t>- la fourniture et la pose d'anneaux de regard préfabriqués en béton armé avec joints à lèvres pré lubrifiées,</t>
  </si>
  <si>
    <t>- la fourniture et la pose d'un cône de réduction Ø / 600 mm (remplacé éventuellement par une plaque réductrice si la profondeur du regard est insuffisante pour un cône),</t>
  </si>
  <si>
    <t>- le remblayage autour du regard, sur toute la hauteur, en grave naturelle 0/31,5</t>
  </si>
  <si>
    <t>- la fourniture et la mise en place de joint souples spécifiques pour le raccordement des tuyaux au regard,</t>
  </si>
  <si>
    <t>- les coupes éventuelles de tuyaux,</t>
  </si>
  <si>
    <t>- la fourniture et la pose d'une couronne en béton avec feuillures de calage de cadre du dispositif de fermeture.</t>
  </si>
  <si>
    <t xml:space="preserve">La fourniture et la pose d'un ensemble cadre et tampon en fonte ductile </t>
  </si>
  <si>
    <t>La profondeur à prendre en compte sera mesurées depuis le niveau du tampon jusqu'au fil d'eau de la canalisation la plus profonde. Si les diamètres des collecteurs d'entrée et de sortie sont différents, le plus grand sera retenu.</t>
  </si>
  <si>
    <t>Y compris toutes sujétions de mise en oeuvre et devra être conforme au cahier des charges de la communauté de commune Lorient Agglo.</t>
  </si>
  <si>
    <t>Fourniture et pose de regard   50x50 y compris tampon fonte</t>
  </si>
  <si>
    <t>U-125</t>
  </si>
  <si>
    <t>Ce prix rémunère à l'unité la construction d'un regard  50x50 
Il comprend:
- les terrassements supplémentaires d'élargissement et d'approfondissement de la tranchée avec évacuation des déblais excédentaires à la décharge,
- la construction d'un radier étanche d'épaisseur 20 cm avec façonnage des cunettes,
- la construction des parois en béton armé d'épaisseur 15 cm,
- les enduits étanches au mortier lissé dosé à 600 kg/m³ de CLK 45,
- la fourniture du cadre et du tampon fonte,
- le scellement étanche des tuyaux à raccorder.
- la mise à niveau de l'ouvrage
La fourniture et la mise en oeuvre des coffrages ainsi que du béton dosé à 300 kg/m³ de CPJ 45 sont incluses dans ce prix.</t>
  </si>
  <si>
    <t>Terrassements et mise en oeuvre d'un massif drainant en matériau 40/80</t>
  </si>
  <si>
    <t>U-126</t>
  </si>
  <si>
    <t>Ce prix rémunère au mètre cube les terrassements d'un massif drainant suivant etude hydraulique, dans toute nature de terrain, y compris utilisation du BRH si nécéssaire ,  la fourniture et la mise en oeuvre  de matériau 40-80 dans le fond du massif sur une épaisseur de 0,40m et une largeur variable  , la pose d'un drain Ø300 remunéré au prix canalisation drain PVC, y compris enveloppe en géotextile et remblaiement au dessus du massif en matériaux du site.</t>
  </si>
  <si>
    <t xml:space="preserve">Fourniture et pose d'un ouvrage de régulation </t>
  </si>
  <si>
    <t>U-127</t>
  </si>
  <si>
    <t>Ce prix rémunère à l'unité la fourniture et la mise en place d'un ouvrage de régulation préfabriqué Ø1250 suivant descriptif joint au CCTP, comprenant cloison siphoïde, trappe anti-pollution, débourbeur, vanne ou clapet avec plaque de régulation et surverse ou bi passe.Le Ø de l'orifice de fuite 3l/s</t>
  </si>
  <si>
    <t>Fourniture et pose d'une  cuve de recuperation des eaux de pluie</t>
  </si>
  <si>
    <t>U-128</t>
  </si>
  <si>
    <t xml:space="preserve">Ce prix rémunère à l'unité la fourniture et la mise en place d'une cuve de récupération des eaux de pluie suivant descriptif joint au CCTP, d'un volume de 3m3 </t>
  </si>
  <si>
    <t>Fourniture et pose de caniveau type acodrain 150 grille fonte devant entrées batiment</t>
  </si>
  <si>
    <t>U-129</t>
  </si>
  <si>
    <t xml:space="preserve">Ce prix rémunère, au mètre linéaire, le terrassement, la fourniture et la pose de caniveau type acodrain 150 y compris 3 mètres de PVC diamètre 125 et piquage sur le réseau EP, la grille fonte et toutes sujétions de pose et mise en oeuvre.
Localisation: porte d'entrée du batiment - local poubelle - local vélo
</t>
  </si>
  <si>
    <t>Raccordement au réseau existant EP</t>
  </si>
  <si>
    <t>U-130</t>
  </si>
  <si>
    <t xml:space="preserve">Ce prix rémunère au forfait, le raccordement du réseau d'eaux pluviales au réseau existant et sur toute nature de canalisation y compris Amiante Ciment.
Il comprend toutes les adaptations nécessaires ainsi que la fourniture des pièces spéciales et toutes sujétions de main-d'oeuvre. </t>
  </si>
  <si>
    <t>Fourniture et pose de Regard en pied de descente</t>
  </si>
  <si>
    <t>U-131</t>
  </si>
  <si>
    <t xml:space="preserve">Ce prix rémunère, à l'unité, la fourniture et pose de regard de descente de gouttière 40x40  en béton comprenant:
- les terrassements supplémentaires d'élargissement ou d'approfondissement avec évacuation des déblais excédentaires à la décharge,
- la confection d'un lit de pose en concassé 0/20 sur une épaisseur de 10 cm,
- la fourniture et la pose d'un élément de fond en béton préfabriqué en usine 40 x40 
- la fourniture et la pose d'un élément de rehausse en béton préfabriqué en usine 40 x40 si nécessaire
- la fourniture et la pose d'un élément  en béton préfabriqué en usine 40 x40 avec couvercle béton y compris réservation pour tuyau de descente de gouttière
- le remblayage autour du regard, sur toute la hauteur, en grave naturelle 0/20
- les coupes éventuelles de tuyaux,
</t>
  </si>
  <si>
    <t>CANALISATION DRAIN PVC CR8</t>
  </si>
  <si>
    <t>Ce prix rémunère au mètre linéaire:
-les implantations en plan et en altimétrie nécessaires
-l'ouverture de tranchée en terrain de toute nature quelque soit la profondeu, ry compris utilisation du BRH si nécéssaire
-les épuisements et blindages nécessaires
-La fourniture et la pose de tuyaux d'Eaux Pluviales en PVC perforé CR8 pour la réalisation d'un drain. Y compris enrobage  en matériaux 20/40 et geotextile et toutes sujétions et pièces de raccordement avec le GRES, PVC PEHD et béton.
-le chargement des matériaux excédentaires ou impropre au réemploi.
-l'évacuation  des matériaux hors du chantier dans un lieu en accord avec  le maitre d'oeuvre ou les frais de mise en décharge</t>
  </si>
  <si>
    <t>U-132</t>
  </si>
  <si>
    <t xml:space="preserve"> pour drain EP Ø 250 CR8 </t>
  </si>
  <si>
    <t>TOTAL CANALISATION ET OUVRAGES ANNEXES EP</t>
  </si>
  <si>
    <t>CANALISATION ET OUVRAGES EAUX USEES</t>
  </si>
  <si>
    <t>Ce prix rémunère au métre linéaire:
-les implantations en plan et en altimétrie nécessaire
-l'ouverture de tranchée en terrain de toute nature quelque soit la profondeur
-les épuisement et blindages nécessaire
-La confection d'unlit de pose et l'enrobage des conduites en matériaux concassés 6,3/10
-La fourniture et la pose des canalisations aux joints souples
-le remblaiement et le compactage de la tranchée par couche de 30cm maximum à l'aide de matériaux concassés GNT B 0/20 ou 0/31,5 suivant les prescriptions du maitre d'oeuvre.
-le chargement des matériaux excédentaires ou impropre au réemploi.
-le transport, le déchargement des matériaux sur le site aux lieux indiqués par le maitre d'oeuvre ou les frais de mise en décharge
Y compris toutes sujétions de mise en oeuvre, le réseau devra être conforme au cahier des charges de la communauté de commune Lorient Agglo.</t>
  </si>
  <si>
    <t>U-133</t>
  </si>
  <si>
    <t>Pour réseau  EU Ø 200</t>
  </si>
  <si>
    <t>OUVRAGES ANNEXES EU</t>
  </si>
  <si>
    <t>U-134</t>
  </si>
  <si>
    <t>TRAVAUX ANNEXES EU</t>
  </si>
  <si>
    <t>Raccordement au réseau existant EU</t>
  </si>
  <si>
    <t>U-135</t>
  </si>
  <si>
    <t>Ce prix rémunère au forfait, le raccordement du réseau d'eaux usées en attente
Il comprend toutes les adaptations nécessaires ainsi que la fourniture des pièces spéciales et toutes sujétions de main-d'oeuvre.</t>
  </si>
  <si>
    <t>TOTAL CANALISATION ET OUVRAGES EAUX USEES</t>
  </si>
  <si>
    <t>TRAVAUX ANNEXES EP - EU</t>
  </si>
  <si>
    <t>Nettoyage de l'ensemble du réseau</t>
  </si>
  <si>
    <t>U-136</t>
  </si>
  <si>
    <t>Ce prix rémunère au forfait le nettoyage du réseau  par hydrocurage et la fourniture d'un certificat de nettoyage de l'ensemble des réseaux d'eaux pluviales et usées par hydrocurage en fin de travaux et à la réception définitive de l'opération.</t>
  </si>
  <si>
    <t>Contrôle caméra et étanchéité</t>
  </si>
  <si>
    <t>U-137</t>
  </si>
  <si>
    <t>Ce prix rémunère au forfait, le passage caméra et le contrôle d'étanchéité sur le réseau d'eaux pluviales et d'eaux usées suivant la norme EN 13508-2 et A1 de Aout 2011 et du guide ASTEE 2014, avec fourniture au maître d'oeuvre du rapport sur CD ou cassette et d'un exemplaire papier.</t>
  </si>
  <si>
    <t xml:space="preserve">RESEAUX SOUPLES </t>
  </si>
  <si>
    <t>TRANCHEES</t>
  </si>
  <si>
    <t>Pour un à quatre réseaux  y compris surlargeur Gaz</t>
  </si>
  <si>
    <t>U-138</t>
  </si>
  <si>
    <t>Ce prix rémunère au mètre linéaire, l'extraction et l'évacuation des déblais en terrain de toutes nature rocher y compris avec possibilité de pré minage ou utilisation de BRH, le dressage du fond de fouille, les épuisements éventuels, la fourniture et mise en oeuvre de sable, la fourniture et la pose du grillage avertisseur, le remblaiement de tranchées en 0/31,5 et évacuation des excédents et toutes sujétions.</t>
  </si>
  <si>
    <t>TOTAL TRANCHEES</t>
  </si>
  <si>
    <t>ADDUCTION D'EAU POTABLE</t>
  </si>
  <si>
    <t>F et P fourreaux TPC 160 Bleu</t>
  </si>
  <si>
    <t>U-139</t>
  </si>
  <si>
    <t>Ce prix rémunère, au mètre linéaire, la pose en tranchée ouverte, de gaines de protection de type T.P.C. diamètre 160 mm avec tire-fil incorporé.
Ce prix comprend toutes sujétions de raccords tels que manchons, étanchéité des tuyaux, bouchons et ligaturage.</t>
  </si>
  <si>
    <t>TOTAL ADDUCTION D'EAU POTABLE</t>
  </si>
  <si>
    <t>RESEAU TELEPHONIQUE</t>
  </si>
  <si>
    <t>FOURNITURE ET POSE DE GAINES P.V.C.</t>
  </si>
  <si>
    <t>Ce prix rémunère au mètre linéaire, la fourniture et la pose en tranchée ouverte, de gaines de protection en P.V.C.
Ce prix comprend toutes sujétions de raccords tels que manchons, étanchéité des conduits, bouchons, coudes et ligaturage, conformément aux prescriptions du concessionnaire.
Il comprend en outre l'essai au furet pneumatique et le préaiguillage des gaines.
ainsi que le grillage avertisseur de couleur VERTE en matière plastique de 30 cm de largeur et de maille 40 x 40 mm, posé à 0.20 m au-dessus des câbles et gaines.</t>
  </si>
  <si>
    <t>U-140</t>
  </si>
  <si>
    <t>- Ø 42/45 mm</t>
  </si>
  <si>
    <t>CONSTRUCTION DE CHAMBRE TELEPHONIQUE</t>
  </si>
  <si>
    <t>Ce prix rémunère à l'unité, la construction de chambre téléphonique comprenant les terrassements nécessaires, les coffrages du type soigné, les armatures, la mise en  oeuvre de béton dosé à 350 kg de ciment CPA 45, l'exécution des niches aux arrivées des gaines PVC, de gorges et d'arrêtes circulaires au débouché des tuyaux.
Ce prix comprend également tous les frais de transport et accessoires, le remplacement et le compactage.
Cette chambre peut être livrée préfabriquée auquel cas ce prix tient compte de la confection d'une assise de 0.10 m d'épaisseur en béton maigre dosé à 200 kg de ciment CPJ 45.
Ce prix comprend en outre la fourniture et la pose du cadre avec les trappes définies ci-dessous.</t>
  </si>
  <si>
    <t>U-141</t>
  </si>
  <si>
    <t xml:space="preserve">- L1T avec trappes classe 250 KN </t>
  </si>
  <si>
    <t>TOTAL RESEAU TELEPHONIQUE</t>
  </si>
  <si>
    <t>ECLAIRAGE PUBLIC 1ere PHASE</t>
  </si>
  <si>
    <t>F et P fourreaux TPC 63 rouge</t>
  </si>
  <si>
    <t>U-142</t>
  </si>
  <si>
    <t>Ce prix rémunère, au mètre linéaire, la pose en tranchée ouverte, de gaines de protection de type T.P.C. diamètre 63 mm avec tire-fil incorporé.
Ce prix comprend toutes sujétions de raccords tels que manchons, étanchéité des tuyaux, bouchons et ligaturage.</t>
  </si>
  <si>
    <t>Fourniture et déroulage d'un câble d'éclairage type U1000 R02V 3g16 à 3g6 mm²</t>
  </si>
  <si>
    <t>U-143</t>
  </si>
  <si>
    <t>Ce prix rémunère au mètre linéaire la fourniture et l'enfilage dans les gaines conformément aux règles de l'art et aux prescriptions techniques, de câbles souterrains de section normalisée et de fabrication conforme aux normes et aux prescriptions de l'U.T.E. et de l'E.D.F. Il comprend les colliers de repérage éventuels sur les câbles, le déroulage soigné et mise en place dans la fouille, tirage dans les fourreaux TPC, tous frais de transport, de location et de retour des tourets vides, de manutention et d'emmagasinage, de mise à disposition et utilisation du matériel nécessaire, travaux divers, toutes connexions, accessoires et toutes sujétions sans plus-value pour passage éventuel sous des canalisations existantes et pose de câbles par tronçons.</t>
  </si>
  <si>
    <t>La longueur à retenir pour le paiement sera égale à la longueur de la tranchée majorée de 2 % pour chutes, mous, etc.. augmentée des longueurs nécessaires aux raccordements proprement dits (sortie de coffrets de comptage, raccordement aux tableaux B.T, remontées dans les candélabres, raccordement au tableau  E.P, ou tout autre raccordement)</t>
  </si>
  <si>
    <t>Candélabre</t>
  </si>
  <si>
    <t>U-144</t>
  </si>
  <si>
    <t>Ce prix rémunère à l'unité, la fourniture à pied d'œuvre et la pose d'un candélabre:
-modele AXIA 2.1 -24 Leds de chez COMATELEC en top de hauteur 5m avec RAL à définir en accord avec le maitre d'ouvrage et maitre d'oeuvre
Ce prix comprend également le massif béton, les raccordements électriques intérieurs, la fourniture et la fixation de la plaque de base d'épaisseur 10 mm solidaire du fût, des écrous et rondelles de fixation, de la filerie intérieure, le levage et le réglage du candélabre, le goudronnage de la plaque de fixation et de l'embase ainsi que les frais d'outillage et de mise à disposition du matériel et toutes sujétions à la fourniture et pose et mise en oeuvre des candélabres.</t>
  </si>
  <si>
    <t>TOTAL ECLAIRAGE PUBLIC 1ere PHASE</t>
  </si>
  <si>
    <t>RESEAU ELECTRIQUE</t>
  </si>
  <si>
    <t>FOURNITURE ET DEROULAGE DE FOURREAU</t>
  </si>
  <si>
    <t>F et P fourreaux TPC 160 rouge</t>
  </si>
  <si>
    <t>U-145</t>
  </si>
  <si>
    <t>Ce prix rémunère, au mètre linéaire, la pose en tranchée ouverte, de gaines de protection de type T.P.C. diamètre 160mm avec tire-fil incorporé.
Ce prix comprend toutes sujétions de raccords tels que manchons, étanchéité des tuyaux, bouchons et ligaturage.</t>
  </si>
  <si>
    <t>TOTAL RESEAU ELECTRIQUE</t>
  </si>
  <si>
    <t>RESEAU IRVE</t>
  </si>
  <si>
    <t>F et P fourreaux TPC 90 rouge</t>
  </si>
  <si>
    <t>U-146</t>
  </si>
  <si>
    <t>U-147</t>
  </si>
  <si>
    <t>Ce prix rémunère à l'unité la construction d'un regard 50x50 pour attente du réseau IRVE
Il comprend:
- les terrassements supplémentaires d'élargissement et d'approfondissement de la tranchée avec évacuation des déblais excédentaires à la décharge,
- la construction d'un radier étanche d'épaisseur 20 cm avec façonnage des cunettes,
- la construction des parois en béton armé d'épaisseur 15 cm,
- les enduits étanches au mortier lissé dosé à 600 kg/m³ de CLK 45,
- la fourniture du cadre et du tampon fonte,
- la mise à niveau de l'ouvrage
La fourniture et la mise en oeuvre des coffrages ainsi que du béton dosé à 300 kg/m³ de CPJ 45 sont incluses dans ce prix.</t>
  </si>
  <si>
    <t>TOTAL RESEAU IRVE</t>
  </si>
  <si>
    <t>PLAN DE RECOLEMENT ET GEOREFERENCEMENT</t>
  </si>
  <si>
    <t>Plan de récolement Géoréférencé</t>
  </si>
  <si>
    <t>U-148</t>
  </si>
  <si>
    <t>Ce prix rémunère au forfait, l'établissement et la remise du dossier de récolement de classe A, pour les nouveaux réseaux EU-EP suivant charte LORIENT Agglo, ERDF (recolement de type PGOC), TELECOM,AEP (charte LORIENT Agglo), GAZ, IRVE et Eclairage Public</t>
  </si>
  <si>
    <t>Celui-ci comprend:</t>
  </si>
  <si>
    <t>- le plan des prestations réalisées, les sections des câbles, la position repérée des branchements, la nature des tuyaux.</t>
  </si>
  <si>
    <t>- les croquis de détail des points spéciaux avec indication des pièces spéciales utilisées et repérage en plan.</t>
  </si>
  <si>
    <t>- le repérage schématique des câbles, gaines et conduites rencontrées.</t>
  </si>
  <si>
    <t>La remise du dossier de récolement:</t>
  </si>
  <si>
    <t>-1 exemplaire au maître d'oeuvre sur CD au format dwg et pdf ainsi qu'un exemplaire papier.</t>
  </si>
  <si>
    <t>-2 exemplaires au maître d'ouvrage sur CD au format dwg et pdf ainsi que deux exemplaires papier.</t>
  </si>
  <si>
    <t>- le géoréférencement de l'ensemble des travaux de l'ensemble des nouveaux réseaux, c'est à dire le rattachement du plan de récolement au système RGF 93 (CC48) et NGF.</t>
  </si>
  <si>
    <t>Si le maître d'oeuvre doit faire les tirages nécessaires après deux relances par mail à l'entreprise, il se vera dans l'obligation de facturer son travail à l'entreprise pour un montant de 650€ HT.</t>
  </si>
  <si>
    <t xml:space="preserve">TOTAL RESEAUX SOUPLES </t>
  </si>
  <si>
    <t>- Aires de présentation OM, Chemins piéton et entrée du batiment</t>
  </si>
  <si>
    <t>- GNT 0/80 Ep : 0.20m</t>
  </si>
  <si>
    <t>U-149</t>
  </si>
  <si>
    <t xml:space="preserve">Ce prix rémunère à la tonne, la fourniture sur chantier, le déchargement et la mise en oeuvre de graves reconstituées, calibrées, le réglage, cylindrage et le compactage par couche inférieure à 0.20 m d'épaisseur,
Épaisseur : 0.20m </t>
  </si>
  <si>
    <t>U-150</t>
  </si>
  <si>
    <t>Ce prix rémunère à la tonne la fourniture sur chantier et la mise en oeuvre de graves reconstituées, humidifiées, calibrées, le règlage et le compactage par couche inférieure à 0.25 m d'épaisseur, à la cote -3,29 par rapport au niveau fini RDC 0.000 pour le bâtiment 1 et à la cote -3,90 par rapport au niveau fini RDC -0,61 pour le bâtiment 2. Y compris essais de plaque= valeur minimum à obtenir =50 Mpa
Épaisseur : 0.40m 
Epaisseur : 0.10m</t>
  </si>
  <si>
    <t>BORDURES ET PAVAGE</t>
  </si>
  <si>
    <t>Fourniture et pose de bordure T2</t>
  </si>
  <si>
    <t>U-151</t>
  </si>
  <si>
    <t xml:space="preserve">Ce prix rémunère, au mètre linéaire, la fourniture et la pose de bordure béton de type T2, d'éléments normalisés de classe A de 0.33 à 1.00 m de longueur, y compris rampants, les terrassements nécessaires, la fourniture et la mise en place de béton dosé à 250 kg pour lit de pose sur une épaisseur minimale comprise entre 0.15 et 0.20 m, des butées, le remplissage des joints dans les courbes au mortier de ciment, les adaptations nécessaires et toutes sujétions de pose ainsi que l'évacuation des déblais excédentaires ou le régalage sur place. 
</t>
  </si>
  <si>
    <t>Fourniture et pose de bordurette P1</t>
  </si>
  <si>
    <t>U-152</t>
  </si>
  <si>
    <t>Ce prix rémunère au mètre linéaire la fourniture et la pose de bordure de type P1, d'éléments normalisés de classe A de 0.33 à 1.00 m de longueur, y compris rampants, les terrassements nécessaires, la fourniture et la mise en place de béton dosé à 250 kg pour lit de pose sur une épaisseur minimale comprise entre 0.15 et 0.20 m, des butées, le remplissage des joints dans les courbes au mortier de ciment, les adaptations nécessaires et toutes sujétions de pose ainsi que l'évacuation des déblais excédentaires ou le régalage sur place.</t>
  </si>
  <si>
    <t>Fourniture et pose de caniveau  CC1</t>
  </si>
  <si>
    <t>U-153</t>
  </si>
  <si>
    <t>Ce prix rémunère au mètre linéaire la fourniture et pose de caniveau granité de type CC1, les terrassements nécessaires, la fourniture et mise en place de béton dosé à 250 kg de ciment pour lit de pose sur une épaisseur comprise entre 0.15 et 0.20 m, les butées, y compris la fourniture et la pose d'un treillis métallique type S35 dans le béton et toutes sujétions de pose et d'adaptation.</t>
  </si>
  <si>
    <t>TOTAL BORDURES ET PAVAGE</t>
  </si>
  <si>
    <t>Couche d'imprégnation</t>
  </si>
  <si>
    <t>U-154</t>
  </si>
  <si>
    <t>Ce prix rémunère au mètre carré la confection d'une couche d'imprégnation à l'émulsion de bitume à 69 % dosé à 1.1 l/m² ainsi que le gravier 6.3/10 dosé à 5 l/m² y compris la protection des ouvrages pendant le répandage, sur voirie, stationnements, placettes, trottoirs mixtes et entrées de lots.</t>
  </si>
  <si>
    <t>Confection et mise en oeuvre d'un enrobé noir 120 kgs/m² sous la voirie  et stationnement PMR</t>
  </si>
  <si>
    <t>U-155</t>
  </si>
  <si>
    <t>Ce prix rémunère, au métre carré, la fourniture, le transport, la mise en oeuvre mécanique ou manuelle si nécessaire des enrobés et le compactage soigné avec façon de pente vers la bordure ou le caniveau, à raison de 120 kgs/m² pour la réalisation de la couche de roulement de la chaussée.
Ce prix comprend en outre toutes sujétions de protection ou de nettoyage des ouvrages voisins.</t>
  </si>
  <si>
    <t>Enrobé noir 100 kgs/m2 sur aires de présentation des OM et entrée du batiment</t>
  </si>
  <si>
    <t>U-156</t>
  </si>
  <si>
    <t>Ce prix rémunère au mètre carré  la fourniture, le transport, la mise en oeuvre mécanique ou manuelle si nécessaire des enrobés 0/6 et le compactage soigné avec façon de pente vers la bordure ou le caniveau, à raison de 100 kgs/m2 soit 4cm pour la réalisation des trottoirs et entrées de lots.
Ce prix comprend en outre toutes sujétions de protection ou de nettoyage des ouvrages voisins.</t>
  </si>
  <si>
    <t>Fourniture et mise en oeuvre de sable beige 0/8 type MEGRIT, renforcé au ciment,  sur cheminements piétons et stationnement velos</t>
  </si>
  <si>
    <t>U-157</t>
  </si>
  <si>
    <t xml:space="preserve">Ce prix rémunère au mètre carré la fourniture et la mise en œuvre de sable de coloris beige type Megrit, Radenac ou similaire, renforcé au ciment dosé à 150kg/m3 sur cheminements piétons.
Ce prix comprend la fabrication,  le chargement, le transport, le déchargement, la mise en place du matériau, d'une épaisseur de 5 cm après cylindrage et compactage.
</t>
  </si>
  <si>
    <t>SIGNALISATION ROUTIERE</t>
  </si>
  <si>
    <t>Signalisation horizontale</t>
  </si>
  <si>
    <t>Logo PMR</t>
  </si>
  <si>
    <t>U-158</t>
  </si>
  <si>
    <t>Ce prix rémunère à l'unité le traçage au sol d'un logo place PMR à la peinture thermo blanche, y compris la protection pendant la période de séchage, conformément à la réglementation en vigueur et selon les indications du maître d'oeuvre.</t>
  </si>
  <si>
    <t>Bande de Résine pépite pour contraste visuel et tactile</t>
  </si>
  <si>
    <t>U-159</t>
  </si>
  <si>
    <t xml:space="preserve">Ce prix rémunère au mètre carré la fourniture et la mise en oeuvre d'une bande de résine type pépite d'une largeur de 0.50m, imitation grands pavés (0.50 X 0.25m), </t>
  </si>
  <si>
    <t xml:space="preserve">Bande de guidage PMR en Résine pépite </t>
  </si>
  <si>
    <t>U-160</t>
  </si>
  <si>
    <t>Signalisation verticale</t>
  </si>
  <si>
    <t>Fourniture et pose de panneau place handicapée B6d+M6h</t>
  </si>
  <si>
    <t>U-161</t>
  </si>
  <si>
    <t xml:space="preserve">Ce prix rémunère à l'unité la fourniture et la mise en place des panneaux de signalisation verticale conformément à la réglementation en vigueur et selon les indications du maître d'œuvre.
Panneaux de signalisation classe 2 DG gamme petite dimension 650, ceinture et dos, supports et brides diamètre 60 alu, peinture thermolaquée couleur RAL à définir,  y compris fourreau et vis de serrage. 
</t>
  </si>
  <si>
    <t>TOTAL SIGNALISATION ROUTIERE</t>
  </si>
  <si>
    <t>ESPACES VERTS ET AMENAGEMENTS DIVERS</t>
  </si>
  <si>
    <t>Travaux préparatoires</t>
  </si>
  <si>
    <t>Fosse pour arbre 1,50 x 1,50 x 1,50 (yc évacuation déblais)</t>
  </si>
  <si>
    <t>U-162</t>
  </si>
  <si>
    <t xml:space="preserve">Ce prix rémunère à l'unité conformément aux prescriptions du Fascicule 35 du C.C.T.G travaux :
&gt; la réalisation des terrassements en déblais
&gt; fosses de dimensions 1,5 x 1,5 x 1,5 mètres de profondeur
&gt; évacuation des déblais en décharge agréée, avec remise de certificat de dépôt y compris droits de décharge
&gt; la protection des fosses contre les venues d'eau de toute nature
&gt; le décompactage du fond de forme
&gt; le griffage des bords de fosse
&gt; la fourniture et mise en place de terre végétale stockée sur site par le lot 1
&gt; toutes fournitures, main d'oeuvre et sujétions
</t>
  </si>
  <si>
    <t>Travail du sol pour massifs et zones engazonnées</t>
  </si>
  <si>
    <t>U-163</t>
  </si>
  <si>
    <t xml:space="preserve">Ce prix rémunère au mètre carré conformément aux prescriptions du Fascicule 35 du C.C.T.G travaux :
&gt; façons superficielles au motoculteur ou manuelles selon emprises disponibles
&gt; réglage soigné de la surface, suppression et évacuation des matériaux impropres, cailloux…
&gt; toutes fournitures, main d'oeuvre et sujétions
</t>
  </si>
  <si>
    <t xml:space="preserve">Engazonnement et 1ère tonte  des espaces verts </t>
  </si>
  <si>
    <t>U-164</t>
  </si>
  <si>
    <t>Ce prix rémunère au mètre carré le décompactage du terrain, la préparation du lit de semis, l'épierrage, la fourniture du gazon: 35% RAY GRASS Var: ETERLOU, 33%, FETUQUE ROUGE TRACANTE Var: INDEPENDANZE, 20%, FETUQUE ROUGE DEMI TRACANTE Var: GARANCE, 10%, FETUQUE ROUGE GAZONNANTE Var: ALEXANDRA et 2% AGOSTIS TENUIS Var: HIGHLAND, la pose et la première tonte.</t>
  </si>
  <si>
    <t>Fourniture et mise en oeuvre de bâche  tissée biodegradable</t>
  </si>
  <si>
    <t>U-165</t>
  </si>
  <si>
    <t>Ce prix rémunère, au mètre carré la fourniture et la mise en oeuvre d'une bâche  tissée et biodégradable de couleur verte ou marron  , y compris toutes sujétions et mains d'oeuvre.</t>
  </si>
  <si>
    <t>Plantations : Fourniture et plantation y compris travaux de parachèvement et de confortement et garantie de reprise 1 an</t>
  </si>
  <si>
    <t>L'entrepreneur ayant répondu à la consultation devra avoir trouvé les végétaux dans le genre, espèce et variété demandés et doit se conformer strictement aux prescriptions du BPU sur les qualités et provenances des végétaux à fournir. Aucun changement dans les spécifications du marché ne pourra se faire sans accord préalable du maître d'oeuvre.</t>
  </si>
  <si>
    <t xml:space="preserve">Garantie de reprise : un constat de reprise sera effectué entre le 1er septembre et le 15 octobre suivant l’hiver de plantation. </t>
  </si>
  <si>
    <t>Chaque plant mort ou visiblement dépérissant sera remplacé une fois au titre de la garantie.</t>
  </si>
  <si>
    <t>Parachèvement et confortement : l'entrepreneur devra tous les soins nécessaires à la reprise des végétaux entre leur plantation et le constat de reprise, y compris le maintien en place des systèmes de tuteurage (remplacement si nécessaire) et des paillages (rechargement en copeaux si besoin, vérification de l'agrafage, des collerettes...)</t>
  </si>
  <si>
    <t>L'entrepreneur indiquera un prix unitaire par catégorie de plantation selon le découpage ci-après défini (prix unitaire pour un plant)</t>
  </si>
  <si>
    <t xml:space="preserve">Arbres Tige T 10/12 </t>
  </si>
  <si>
    <t>U-166</t>
  </si>
  <si>
    <t xml:space="preserve">1-Cerisier
1-Pommier
1-Poirier
1-Noisetier
</t>
  </si>
  <si>
    <t xml:space="preserve">Fourniture et mise en place d'un tuteur </t>
  </si>
  <si>
    <t>U-167</t>
  </si>
  <si>
    <t xml:space="preserve">Ce prix rémunère à l'unité conformément au CCTP et aux prescriptions du Fascicule 35 du C.C.T.G travaux :
&gt; 1 piquets en châtaignier de longueur 2,50 m. (deux mètres et cinquante centimètres) et de diamètre de 6 (six) à 8 (huit) centimètres, épointés à la base
Les attaches seront mises en place de manière définitive le lendemain de l'arrosage consécutif à la plantation.
&gt; toutes fournitures, main d'oeuvre et sujétions
</t>
  </si>
  <si>
    <t>Plantation type couvre sol</t>
  </si>
  <si>
    <t>U-168</t>
  </si>
  <si>
    <t xml:space="preserve">Ce prix rémunère au mètre carré le décompactage et l'épierrage de la zone, la plantation de couvre sol de type: 
Vinca minor, Parahebe, Pachysandra termanalis, Hedera helix 'algerian bellecour, Hypericum humifusum, Muehlenbeckia axilliais, Vinca major, Euonymus 'dart Blanckets'
</t>
  </si>
  <si>
    <t xml:space="preserve">Fourniture et plantations des arbustes  pour haie séparative </t>
  </si>
  <si>
    <t>U-169</t>
  </si>
  <si>
    <t>Ce prix rémunère, à l'unité, la fourniture et plantation y compris sablage après plantation, des arbres choisis dans la liste ci-dessous:</t>
  </si>
  <si>
    <t>Arbustes:</t>
  </si>
  <si>
    <t xml:space="preserve">Oranger du mexique - Choisya ternata C3/4l de la taille 40/60                                                        </t>
  </si>
  <si>
    <t xml:space="preserve">Forsythia - Forsythia intermadia lynwood C3/4l de la taille 40/60                                                  </t>
  </si>
  <si>
    <t xml:space="preserve">Escallonia - Escallonia rubra crimson spire C3/4l de la taille 40/60                                                   </t>
  </si>
  <si>
    <t xml:space="preserve">Photinia - Photinia fraseri red robin C3/4l de la taille 40/60                                                        </t>
  </si>
  <si>
    <t xml:space="preserve">Cotoneaster - Cotoneaster franchetii C3/4l de la taille 40/60                                                                 </t>
  </si>
  <si>
    <t xml:space="preserve">Boule de neige - Viburnum opulus 'compactum' tf 3/5br de la taille 40/60                                          </t>
  </si>
  <si>
    <t xml:space="preserve">Viorne - Viburnum burkwoodii C3/4l de la taille 20/40                                                                               </t>
  </si>
  <si>
    <t xml:space="preserve">Lilas petites feuilles - Syringa microphylla 'Superba' C3/4l de la taille 40/60                                      </t>
  </si>
  <si>
    <t xml:space="preserve">Olivier de Bohème - Eleagnus ebbengei C3/4l de la taille 40/60                                                   </t>
  </si>
  <si>
    <t xml:space="preserve">Cornouiller - Cornus sanguinea C3/4l de la taille 40/60                                                                     </t>
  </si>
  <si>
    <t xml:space="preserve">Buddleya globuleux - Buddleya globosa C3/4l de la taille 40/60                                                                </t>
  </si>
  <si>
    <t xml:space="preserve">Lavande - Lavandula angustifolia - C3/4l de la taille 25/30                                                                     </t>
  </si>
  <si>
    <t>Fusain - Euonymus fortunei emerald gaiety C3 de la taille 30/40</t>
  </si>
  <si>
    <t>Fourniture et pose de clôtures avec poteaux en châtaigner et ganivelle</t>
  </si>
  <si>
    <t>U-170</t>
  </si>
  <si>
    <t>Ce prix rémunère, au mètre linéaire, la fourniture, les fondations, la pose et la mise en oeuvre de la clôture composée en poteau châtaignier d'une hauteur de 1m20 et de ganivelle ou treillage échalas fendus, pointées et écorcées:
Ecartement des poteaux: 1m50,
Hauteur des poteaux et des ganivelles: 1m20,
Espacement des ganivelles: 4cm
Y compris toutes sujétions de fourniture, main d'oeuvre et de pose en limite parellaire</t>
  </si>
  <si>
    <t xml:space="preserve">Fourniture et pose de portillon metallique </t>
  </si>
  <si>
    <t xml:space="preserve">
</t>
  </si>
  <si>
    <t>Portillon metallique Ht1.20m</t>
  </si>
  <si>
    <t>U-171</t>
  </si>
  <si>
    <t>Ce prix rémunère à l'unité, la  fourniture et pose d'un portillon  pour accès privatif, y compris scellement au béton des poteaux. suivant description CCTP</t>
  </si>
  <si>
    <t>Réalisation d'un impluvium en pied de facade</t>
  </si>
  <si>
    <t>Gravillonnage au pied des murs  des batiments</t>
  </si>
  <si>
    <t>U-172</t>
  </si>
  <si>
    <t>Ce prix rémunère au mètre linéaire la fourniture et mise en œuvre de gravier roulé 20/30, couleur à définir avec le maitre d'oeuvre sur 40cm de largeur et 30cm de profondeur sur la périphérie du batiment, y compris la fourniture et la pose d'un géotextile perméable, d'un drain en fond de fosse raccordé au réseau EP, , toutes sujétions fournitures et main d'oeuvre. Ce prix comprend également la pose d'une bordure P3 entre l'impluvium et les espaces verts</t>
  </si>
  <si>
    <t xml:space="preserve">Dalle beton gravillonnées sur terrasses </t>
  </si>
  <si>
    <t>Fourniture et mise en oeuvre de dalles gravillonnées sur terrasses</t>
  </si>
  <si>
    <t>U-173</t>
  </si>
  <si>
    <t>Ce prix rémunère, au mètre carré, la fourniture, le transport, la mise en oeuvre  manuelle de dalles beton gravillonnées 40x40 sur lit de sable
Ce prix comprend en outre les terrassements, la pose d'un geotextile, l'empierrement en materiaux 0/20 et toutes sujétions de protection ou de nettoyage des ouvrages voisins.
Ce prix comprend également la pose d'une grille caillebotis au dessus des seuils des portes ou portes fenêtres</t>
  </si>
  <si>
    <t xml:space="preserve"> Range Vélos </t>
  </si>
  <si>
    <t>Fourniture et pose d'un range vélos 3 places</t>
  </si>
  <si>
    <t>U-174</t>
  </si>
  <si>
    <t>Ce prix rémunère à l'unité la fourniture et pose d'un range vélos 3 places en acier galvanisé utilisable des 2 cotés. Y compris fixation au sol par boulonnage</t>
  </si>
  <si>
    <t>Fourniture et mise en place d'un banc simple</t>
  </si>
  <si>
    <t>U-175</t>
  </si>
  <si>
    <t>Ce prix rémunère à l'unité la fourniture et la pose d'un banc en bois type "banc classique 4 places" de chez ONF ou similaire.
Il comprend :
&gt; Les terrassements nécessaires pour la pose du banc y compris toutes sujétions de carottage et réfection en cas de pose sur le revêtement définitif.
&gt; La fourniture et la mise en place d'un banc en douglas massif non traité, de dimensions : 
L x l x h : 200 x 30 x 45 cm
Pieds 15 x 15 
- La mise en œuvre de fondations béton adaptées
- Le scellement des pieds dans un massif béton de dimensions adaptées selon les préconisations du fabricant
En cas de choc trop important, le maître d'oeuvre pourra demander le changement de la table de pique-nique.
&gt;Toutes sujétions à la parfaite exécution des travaux</t>
  </si>
  <si>
    <t>Fourniture et pose de potelet PMR</t>
  </si>
  <si>
    <t>U-176</t>
  </si>
  <si>
    <t xml:space="preserve">Ce prix rémunère à l'unité la fourniture et la pose de potelet fixe PMR, ø76,1, hauteur hors sol 1300 mm, type CYRUS de chez IMEXEL ou modèle similaire agréé.
Les travaux comprennent :
- la fourniture à pied d'œuvre de l'élémen  et du fourreau
- l'implantation conformément au plan et aux indications du maître d'œuvre sur place,
- la mise en œuvre dans les règles de l'art et conformément aux indications du constructeur, 
- les terrassements, la confection du fond de fondation, y compris l'évacuation des matériaux excédentaires en décharge (terre de sous-sol, éléments impropres...) 
- l'exécution des massifs en béton et le scellement du potelet sous fourreau
- la remise en état du site après intervention, main d'œuvre et toutes sujétions.
</t>
  </si>
  <si>
    <t>Stop roue en bois</t>
  </si>
  <si>
    <t>U-177</t>
  </si>
  <si>
    <t>Fourniture et pose de stop roue en châtaigner ou robinier massif, visserie inox, aux dimensions de 200*25*10</t>
  </si>
  <si>
    <t>TOTAL ESPACES VERTS ET AMENAGEMENTS DIVERS</t>
  </si>
  <si>
    <t>Etablissement du plan de récolement Géoréférencé</t>
  </si>
  <si>
    <t>U-178</t>
  </si>
  <si>
    <t>Ce prix rémunère, au forfait, l'établissement et la remise au maître d'oeuvre, sur 2 CD au format dwg et pdf du dossier de récolement de classe A, pour la voirie en 3 exemplaires papiers au maître d'oeuvre.
Celui-ci comprend:
- le plan des prestations réalisées avec le type des bordures, longrine, muret, type de revêtement de voirie, de stationnements, trottoir, allée piétonne, arbres, arbustes, gazon, la côte altitude de la voirie, et de l'ensemble des réseaux EU-EP-AEP-Electrique- Telecom - Éclairage.
- le géoréférencement de l'ensemble des travaux réalisés, c'est à dire le rattachement du plan de récolement au système RGF 93 (CC48) et NGF.</t>
  </si>
  <si>
    <t>TOTAL PLAN DE RECOLEMENT ET GEOREFERENCEMENT</t>
  </si>
  <si>
    <t>TOTAL LOT 1 TERRASSEMENT - VOIRIE - RESEAUX - ESPACES VERTS - 2eme PHASE</t>
  </si>
  <si>
    <t>Lot unique, Tranche unique : RECAPITULATIF LOT 1 TERRASSEMENT - VOIRIE - RESEAUX - ESPACES VERTS  1ère PHASE</t>
  </si>
  <si>
    <t>H.T. €</t>
  </si>
  <si>
    <t>T.V.A 20.0% €</t>
  </si>
  <si>
    <t>T.T.C. €</t>
  </si>
  <si>
    <t xml:space="preserve">Lot unique, Tranche unique : RECAPITULATIF GLOBAL </t>
  </si>
  <si>
    <t>TOTAL Lot unique</t>
  </si>
  <si>
    <t>Lot unique : TOTAL GLOBAL</t>
  </si>
  <si>
    <t>Lot unique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</si>
</sst>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numFmt numFmtId="165" formatCode="#,###,##0.00"/>
    <numFmt numFmtId="166" formatCode="##,##0.00"/>
    <numFmt numFmtId="167" formatCode="##,##0."/>
    <numFmt numFmtId="168" formatCode="##,##0.000"/>
  </numFmts>
  <fonts count="13" x14ac:knownFonts="1">
    <font>
      <sz val="9"/>
      <color rgb="FF000000"/>
      <name val="Verdana"/>
      <family val="2"/>
    </font>
    <font>
      <sz val="9"/>
      <color rgb="FF000000"/>
      <name val="Verdana"/>
      <family val="2"/>
    </font>
    <font>
      <sz val="8"/>
      <color rgb="FF000000"/>
      <name val="Tahoma"/>
      <family val="2"/>
    </font>
    <font>
      <b/>
      <sz val="9"/>
      <color rgb="FF000000"/>
      <name val="Tahoma"/>
      <family val="2"/>
    </font>
    <font>
      <b/>
      <sz val="11"/>
      <color rgb="FF000000"/>
      <name val="Tahoma"/>
      <family val="2"/>
    </font>
    <font>
      <b/>
      <sz val="10"/>
      <color rgb="FF000000"/>
      <name val="Tahoma"/>
      <family val="2"/>
    </font>
    <font>
      <sz val="9"/>
      <color rgb="FF008000"/>
      <name val="Verdana"/>
      <family val="2"/>
    </font>
    <font>
      <sz val="9"/>
      <color rgb="FFFF0000"/>
      <name val="Verdana"/>
      <family val="2"/>
    </font>
    <font>
      <b/>
      <sz val="8"/>
      <color rgb="FF000000"/>
      <name val="Tahoma"/>
      <family val="2"/>
    </font>
    <font>
      <sz val="8"/>
      <color rgb="FF2F1700"/>
      <name val="Tahoma"/>
      <family val="2"/>
    </font>
    <font>
      <b/>
      <sz val="9"/>
      <color rgb="FF000000"/>
      <name val="Verdana"/>
      <family val="2"/>
    </font>
    <font>
      <sz val="8"/>
      <color rgb="FFFFFFFF"/>
      <name val="Tahoma"/>
      <family val="2"/>
    </font>
    <font>
      <sz val="9"/>
      <color rgb="FFFFFFFF"/>
      <name val="Tahoma"/>
      <family val="2"/>
    </font>
  </fonts>
  <fills count="2">
    <fill>
      <patternFill patternType="none"/>
    </fill>
    <fill>
      <patternFill patternType="gray125"/>
    </fill>
  </fills>
  <borders count="44">
    <border>
      <left/>
      <right/>
      <top/>
      <bottom/>
      <diagonal/>
    </border>
    <border>
      <left style="thin">
        <color indexed="64"/>
      </left>
      <right/>
      <top/>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style="thin">
        <color indexed="64"/>
      </left>
      <right/>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top style="dotted">
        <color indexed="64"/>
      </top>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dotted">
        <color indexed="64"/>
      </top>
      <bottom/>
      <diagonal/>
    </border>
    <border>
      <left style="thin">
        <color indexed="64"/>
      </left>
      <right/>
      <top style="dotted">
        <color indexed="64"/>
      </top>
      <bottom/>
      <diagonal/>
    </border>
    <border>
      <left style="thin">
        <color indexed="64"/>
      </left>
      <right style="medium">
        <color indexed="64"/>
      </right>
      <top style="dotted">
        <color indexed="64"/>
      </top>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7">
    <xf numFmtId="0" fontId="0"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3"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156">
    <xf numFmtId="0" fontId="0" fillId="0" borderId="0" xfId="0"/>
    <xf numFmtId="0" fontId="2" fillId="0" borderId="5" xfId="12" applyFill="1" applyBorder="1" applyAlignment="1">
      <alignment horizontal="right" vertical="center" wrapText="1"/>
    </xf>
    <xf numFmtId="0" fontId="2" fillId="0" borderId="8" xfId="12" applyFill="1" applyBorder="1" applyAlignment="1">
      <alignment horizontal="center" vertical="center" wrapText="1"/>
    </xf>
    <xf numFmtId="0" fontId="2" fillId="0" borderId="11" xfId="12" applyFill="1" applyBorder="1" applyAlignment="1">
      <alignment horizontal="center" vertical="center" wrapText="1"/>
    </xf>
    <xf numFmtId="0" fontId="2" fillId="0" borderId="15" xfId="12" applyFill="1" applyBorder="1" applyAlignment="1">
      <alignment horizontal="center" vertical="center" wrapText="1"/>
    </xf>
    <xf numFmtId="0" fontId="8" fillId="0" borderId="16" xfId="26" quotePrefix="1" applyFill="1" applyBorder="1" applyAlignment="1">
      <alignment horizontal="center" vertical="top" wrapText="1"/>
    </xf>
    <xf numFmtId="0" fontId="5" fillId="0" borderId="16" xfId="4" quotePrefix="1" applyFill="1" applyBorder="1" applyAlignment="1">
      <alignment horizontal="center" vertical="top" wrapText="1"/>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0" fillId="0" borderId="12" xfId="0" applyFill="1" applyBorder="1" applyAlignment="1">
      <alignment horizontal="center" vertical="center"/>
    </xf>
    <xf numFmtId="0" fontId="2" fillId="0" borderId="19" xfId="1" applyFill="1" applyBorder="1" applyAlignment="1" applyProtection="1">
      <alignment horizontal="left" wrapText="1" indent="2"/>
      <protection locked="0"/>
    </xf>
    <xf numFmtId="0" fontId="8" fillId="0" borderId="2" xfId="26" quotePrefix="1" applyFill="1" applyBorder="1" applyAlignment="1">
      <alignment horizontal="center" wrapText="1"/>
    </xf>
    <xf numFmtId="0" fontId="2" fillId="0" borderId="1" xfId="15" applyFill="1" applyBorder="1" applyAlignment="1">
      <alignment horizontal="center" wrapText="1"/>
    </xf>
    <xf numFmtId="164" fontId="2" fillId="0" borderId="1" xfId="16" applyNumberFormat="1" applyFill="1" applyBorder="1" applyAlignment="1">
      <alignment horizontal="center" wrapText="1"/>
    </xf>
    <xf numFmtId="165" fontId="2" fillId="0" borderId="1" xfId="17" applyNumberFormat="1" applyFill="1" applyBorder="1" applyAlignment="1">
      <alignment horizontal="center" wrapText="1"/>
    </xf>
    <xf numFmtId="165" fontId="2" fillId="0" borderId="12" xfId="18" applyNumberFormat="1" applyFill="1" applyBorder="1" applyAlignment="1">
      <alignment horizontal="right"/>
    </xf>
    <xf numFmtId="0" fontId="0" fillId="0" borderId="3" xfId="0" applyFill="1" applyBorder="1" applyAlignment="1">
      <alignment horizontal="center" vertical="center"/>
    </xf>
    <xf numFmtId="0" fontId="2" fillId="0" borderId="6" xfId="20" applyFill="1" applyBorder="1" applyAlignment="1">
      <alignment horizontal="right" vertical="top" wrapText="1"/>
    </xf>
    <xf numFmtId="165" fontId="2" fillId="0" borderId="22" xfId="23" applyNumberFormat="1" applyFill="1" applyBorder="1" applyAlignment="1">
      <alignment horizontal="right" vertical="top"/>
    </xf>
    <xf numFmtId="0" fontId="8" fillId="0" borderId="2" xfId="26" quotePrefix="1" applyFill="1" applyBorder="1" applyAlignment="1">
      <alignment horizontal="center" vertical="top" wrapText="1"/>
    </xf>
    <xf numFmtId="0" fontId="0" fillId="0" borderId="2" xfId="0" applyFill="1" applyBorder="1" applyAlignment="1">
      <alignment horizontal="center"/>
    </xf>
    <xf numFmtId="0" fontId="8" fillId="0" borderId="18" xfId="26" quotePrefix="1" applyFill="1" applyBorder="1" applyAlignment="1">
      <alignment horizontal="center" vertical="top" wrapText="1"/>
    </xf>
    <xf numFmtId="0" fontId="8" fillId="0" borderId="19" xfId="26" applyFill="1" applyBorder="1" applyAlignment="1">
      <alignment horizontal="left" wrapText="1" indent="3"/>
    </xf>
    <xf numFmtId="0" fontId="2" fillId="0" borderId="20" xfId="15" applyFill="1" applyBorder="1" applyAlignment="1">
      <alignment horizontal="center" wrapText="1"/>
    </xf>
    <xf numFmtId="166" fontId="2" fillId="0" borderId="20" xfId="16" applyNumberFormat="1" applyFill="1" applyBorder="1" applyAlignment="1">
      <alignment horizontal="center" wrapText="1"/>
    </xf>
    <xf numFmtId="165" fontId="2" fillId="0" borderId="20" xfId="17" applyNumberFormat="1" applyFill="1" applyBorder="1" applyAlignment="1">
      <alignment horizontal="center" wrapText="1"/>
    </xf>
    <xf numFmtId="165" fontId="2" fillId="0" borderId="21" xfId="18" applyNumberFormat="1" applyFill="1" applyBorder="1" applyAlignment="1">
      <alignment horizontal="right"/>
    </xf>
    <xf numFmtId="0" fontId="8" fillId="0" borderId="18" xfId="26" quotePrefix="1" applyFill="1" applyBorder="1" applyAlignment="1">
      <alignment horizontal="center" wrapText="1"/>
    </xf>
    <xf numFmtId="0" fontId="2" fillId="0" borderId="19" xfId="1" applyFill="1" applyBorder="1" applyAlignment="1">
      <alignment horizontal="left" wrapText="1" indent="2"/>
    </xf>
    <xf numFmtId="166" fontId="2" fillId="0" borderId="1" xfId="16" applyNumberFormat="1" applyFill="1" applyBorder="1" applyAlignment="1">
      <alignment horizontal="center" wrapText="1"/>
    </xf>
    <xf numFmtId="0" fontId="2" fillId="0" borderId="19" xfId="1" applyFill="1" applyBorder="1" applyAlignment="1">
      <alignment horizontal="left" wrapText="1" indent="4"/>
    </xf>
    <xf numFmtId="0" fontId="3" fillId="0" borderId="2" xfId="5" quotePrefix="1" applyFill="1" applyBorder="1" applyAlignment="1">
      <alignment horizontal="center" vertical="top" wrapText="1"/>
    </xf>
    <xf numFmtId="0" fontId="2" fillId="0" borderId="19" xfId="1" applyFill="1" applyBorder="1" applyAlignment="1">
      <alignment horizontal="left" wrapText="1" indent="3"/>
    </xf>
    <xf numFmtId="164" fontId="2" fillId="0" borderId="20" xfId="16" applyNumberFormat="1" applyFill="1" applyBorder="1" applyAlignment="1">
      <alignment horizontal="center" wrapText="1"/>
    </xf>
    <xf numFmtId="0" fontId="2" fillId="0" borderId="19" xfId="1" applyFill="1" applyBorder="1" applyAlignment="1" applyProtection="1">
      <alignment horizontal="left" wrapText="1" indent="3"/>
      <protection locked="0"/>
    </xf>
    <xf numFmtId="167" fontId="2" fillId="0" borderId="20" xfId="16" applyNumberFormat="1" applyFill="1" applyBorder="1" applyAlignment="1">
      <alignment horizontal="center" wrapText="1"/>
    </xf>
    <xf numFmtId="0" fontId="5" fillId="0" borderId="2" xfId="4" quotePrefix="1" applyFill="1" applyBorder="1" applyAlignment="1">
      <alignment horizontal="center" vertical="top" wrapText="1"/>
    </xf>
    <xf numFmtId="0" fontId="3" fillId="0" borderId="16" xfId="5" quotePrefix="1" applyFill="1" applyBorder="1" applyAlignment="1">
      <alignment horizontal="center" vertical="top" wrapText="1"/>
    </xf>
    <xf numFmtId="0" fontId="8" fillId="0" borderId="19" xfId="26" applyFill="1" applyBorder="1" applyAlignment="1">
      <alignment horizontal="left" wrapText="1" indent="4"/>
    </xf>
    <xf numFmtId="167" fontId="2" fillId="0" borderId="1" xfId="16" applyNumberFormat="1" applyFill="1" applyBorder="1" applyAlignment="1">
      <alignment horizontal="center" wrapText="1"/>
    </xf>
    <xf numFmtId="168" fontId="2" fillId="0" borderId="20" xfId="16" applyNumberFormat="1" applyFill="1" applyBorder="1" applyAlignment="1">
      <alignment horizontal="center" wrapText="1"/>
    </xf>
    <xf numFmtId="0" fontId="0" fillId="0" borderId="27" xfId="0" applyFill="1" applyBorder="1" applyAlignment="1">
      <alignment horizontal="center" vertical="center"/>
    </xf>
    <xf numFmtId="0" fontId="2" fillId="0" borderId="2" xfId="27" applyFill="1" applyBorder="1" applyAlignment="1">
      <alignment horizontal="center" vertical="center" wrapText="1"/>
    </xf>
    <xf numFmtId="165" fontId="2" fillId="0" borderId="1" xfId="31" applyNumberFormat="1" applyFill="1" applyBorder="1" applyAlignment="1">
      <alignment horizontal="right" vertical="center"/>
    </xf>
    <xf numFmtId="165" fontId="2" fillId="0" borderId="12" xfId="31" applyNumberFormat="1" applyFill="1" applyBorder="1" applyAlignment="1">
      <alignment horizontal="right" vertical="center"/>
    </xf>
    <xf numFmtId="0" fontId="2" fillId="0" borderId="29" xfId="27" applyFill="1" applyBorder="1" applyAlignment="1">
      <alignment horizontal="center" vertical="center" wrapText="1"/>
    </xf>
    <xf numFmtId="165" fontId="2" fillId="0" borderId="30" xfId="31" applyNumberFormat="1" applyFill="1" applyBorder="1" applyAlignment="1">
      <alignment horizontal="right" vertical="center"/>
    </xf>
    <xf numFmtId="165" fontId="2" fillId="0" borderId="31" xfId="31" applyNumberFormat="1" applyFill="1" applyBorder="1" applyAlignment="1">
      <alignment horizontal="right" vertical="center"/>
    </xf>
    <xf numFmtId="0" fontId="2" fillId="0" borderId="4" xfId="28" applyFill="1" applyBorder="1" applyAlignment="1">
      <alignment horizontal="center" vertical="center" wrapText="1"/>
    </xf>
    <xf numFmtId="165" fontId="2" fillId="0" borderId="10" xfId="32" applyNumberFormat="1" applyFill="1" applyBorder="1" applyAlignment="1">
      <alignment horizontal="right" vertical="center"/>
    </xf>
    <xf numFmtId="165" fontId="2" fillId="0" borderId="10" xfId="36" applyNumberFormat="1" applyFill="1" applyBorder="1" applyAlignment="1">
      <alignment horizontal="right" vertical="center"/>
    </xf>
    <xf numFmtId="165" fontId="2" fillId="0" borderId="14" xfId="37" applyNumberFormat="1" applyFill="1" applyBorder="1" applyAlignment="1">
      <alignment horizontal="right" vertical="center"/>
    </xf>
    <xf numFmtId="0" fontId="0" fillId="0" borderId="33" xfId="0" applyFill="1" applyBorder="1" applyAlignment="1">
      <alignment horizontal="center" vertical="center"/>
    </xf>
    <xf numFmtId="0" fontId="0" fillId="0" borderId="34" xfId="0" applyFill="1" applyBorder="1" applyAlignment="1">
      <alignment horizontal="center" vertical="center"/>
    </xf>
    <xf numFmtId="0" fontId="2" fillId="0" borderId="4" xfId="28" applyFill="1" applyBorder="1" applyAlignment="1">
      <alignment horizontal="center" vertical="center"/>
    </xf>
    <xf numFmtId="165" fontId="2" fillId="0" borderId="9" xfId="32" applyNumberFormat="1" applyFill="1" applyBorder="1" applyAlignment="1">
      <alignment horizontal="right"/>
    </xf>
    <xf numFmtId="165" fontId="2" fillId="0" borderId="9" xfId="36" applyNumberFormat="1" applyFill="1" applyBorder="1" applyAlignment="1">
      <alignment horizontal="right"/>
    </xf>
    <xf numFmtId="165" fontId="2" fillId="0" borderId="13" xfId="37" applyNumberFormat="1" applyFill="1" applyBorder="1" applyAlignment="1">
      <alignment horizontal="right"/>
    </xf>
    <xf numFmtId="0" fontId="0" fillId="0" borderId="2" xfId="0" applyFill="1" applyBorder="1"/>
    <xf numFmtId="0" fontId="0" fillId="0" borderId="0" xfId="0" applyFill="1" applyBorder="1"/>
    <xf numFmtId="0" fontId="0" fillId="0" borderId="23" xfId="0" applyFill="1" applyBorder="1"/>
    <xf numFmtId="0" fontId="8" fillId="0" borderId="0" xfId="26" applyFill="1" applyBorder="1" applyAlignment="1">
      <alignment horizontal="left" wrapText="1" indent="2"/>
    </xf>
    <xf numFmtId="0" fontId="2" fillId="0" borderId="0" xfId="1" applyFill="1" applyBorder="1" applyAlignment="1">
      <alignment horizontal="left" wrapText="1" indent="2"/>
    </xf>
    <xf numFmtId="0" fontId="2" fillId="0" borderId="0" xfId="1" applyFill="1" applyBorder="1" applyAlignment="1" applyProtection="1">
      <alignment horizontal="left" wrapText="1" indent="2"/>
      <protection locked="0"/>
    </xf>
    <xf numFmtId="0" fontId="8" fillId="0" borderId="0" xfId="26" applyFill="1" applyBorder="1" applyAlignment="1">
      <alignment horizontal="left" wrapText="1" indent="3"/>
    </xf>
    <xf numFmtId="0" fontId="8" fillId="0" borderId="0" xfId="26" applyFill="1" applyBorder="1" applyAlignment="1">
      <alignment horizontal="left" wrapText="1" indent="4"/>
    </xf>
    <xf numFmtId="0" fontId="3" fillId="0" borderId="0" xfId="5" applyFill="1" applyBorder="1" applyAlignment="1">
      <alignment horizontal="left" wrapText="1" indent="2"/>
    </xf>
    <xf numFmtId="0" fontId="2" fillId="0" borderId="0" xfId="1" applyFill="1" applyBorder="1" applyAlignment="1">
      <alignment horizontal="left" wrapText="1" indent="3"/>
    </xf>
    <xf numFmtId="0" fontId="2" fillId="0" borderId="0" xfId="1" applyFill="1" applyBorder="1" applyAlignment="1" applyProtection="1">
      <alignment horizontal="left" wrapText="1" indent="3"/>
      <protection locked="0"/>
    </xf>
    <xf numFmtId="0" fontId="5" fillId="0" borderId="0" xfId="4" applyFill="1" applyBorder="1" applyAlignment="1">
      <alignment horizontal="left" wrapText="1" indent="1"/>
    </xf>
    <xf numFmtId="0" fontId="2" fillId="0" borderId="0" xfId="1" applyFill="1" applyBorder="1" applyAlignment="1">
      <alignment horizontal="left" wrapText="1" indent="4"/>
    </xf>
    <xf numFmtId="0" fontId="8" fillId="0" borderId="27" xfId="26" quotePrefix="1" applyFill="1" applyBorder="1" applyAlignment="1">
      <alignment horizontal="center" vertical="top" wrapText="1"/>
    </xf>
    <xf numFmtId="0" fontId="8" fillId="0" borderId="32" xfId="26" applyFill="1" applyBorder="1" applyAlignment="1">
      <alignment horizontal="left" wrapText="1" indent="3"/>
    </xf>
    <xf numFmtId="0" fontId="2" fillId="0" borderId="33" xfId="15" applyFill="1" applyBorder="1" applyAlignment="1">
      <alignment horizontal="center" wrapText="1"/>
    </xf>
    <xf numFmtId="166" fontId="2" fillId="0" borderId="33" xfId="16" applyNumberFormat="1" applyFill="1" applyBorder="1" applyAlignment="1">
      <alignment horizontal="center" wrapText="1"/>
    </xf>
    <xf numFmtId="165" fontId="2" fillId="0" borderId="33" xfId="17" applyNumberFormat="1" applyFill="1" applyBorder="1" applyAlignment="1">
      <alignment horizontal="center" wrapText="1"/>
    </xf>
    <xf numFmtId="165" fontId="2" fillId="0" borderId="34" xfId="18" applyNumberFormat="1" applyFill="1" applyBorder="1" applyAlignment="1">
      <alignment horizontal="right"/>
    </xf>
    <xf numFmtId="0" fontId="0" fillId="0" borderId="4" xfId="0" applyFill="1" applyBorder="1" applyAlignment="1">
      <alignment horizontal="center" vertical="center"/>
    </xf>
    <xf numFmtId="0" fontId="8" fillId="0" borderId="7" xfId="26" applyFill="1" applyBorder="1" applyAlignment="1">
      <alignment horizontal="left" wrapText="1" indent="2"/>
    </xf>
    <xf numFmtId="0" fontId="0" fillId="0" borderId="10" xfId="0" applyFill="1" applyBorder="1" applyAlignment="1">
      <alignment horizontal="center" vertical="center"/>
    </xf>
    <xf numFmtId="0" fontId="0" fillId="0" borderId="14" xfId="0" applyFill="1" applyBorder="1" applyAlignment="1">
      <alignment horizontal="center" vertical="center"/>
    </xf>
    <xf numFmtId="0" fontId="0" fillId="0" borderId="36" xfId="0" applyFill="1" applyBorder="1" applyAlignment="1">
      <alignment horizontal="center" vertical="center"/>
    </xf>
    <xf numFmtId="0" fontId="2" fillId="0" borderId="37" xfId="20" applyFill="1" applyBorder="1" applyAlignment="1">
      <alignment horizontal="right" vertical="top" wrapText="1"/>
    </xf>
    <xf numFmtId="165" fontId="2" fillId="0" borderId="38" xfId="23" applyNumberFormat="1" applyFill="1" applyBorder="1" applyAlignment="1">
      <alignment horizontal="right" vertical="top"/>
    </xf>
    <xf numFmtId="0" fontId="8" fillId="0" borderId="27" xfId="26" quotePrefix="1" applyFill="1" applyBorder="1" applyAlignment="1">
      <alignment horizontal="center" wrapText="1"/>
    </xf>
    <xf numFmtId="0" fontId="2" fillId="0" borderId="32" xfId="1" applyFill="1" applyBorder="1" applyAlignment="1">
      <alignment horizontal="left" wrapText="1" indent="2"/>
    </xf>
    <xf numFmtId="0" fontId="2" fillId="0" borderId="32" xfId="1" applyFill="1" applyBorder="1" applyAlignment="1">
      <alignment horizontal="left" wrapText="1" indent="3"/>
    </xf>
    <xf numFmtId="164" fontId="2" fillId="0" borderId="33" xfId="16" applyNumberFormat="1" applyFill="1" applyBorder="1" applyAlignment="1">
      <alignment horizontal="center" wrapText="1"/>
    </xf>
    <xf numFmtId="0" fontId="8" fillId="0" borderId="7" xfId="26" applyFill="1" applyBorder="1" applyAlignment="1">
      <alignment horizontal="left" wrapText="1" indent="3"/>
    </xf>
    <xf numFmtId="0" fontId="8" fillId="0" borderId="4" xfId="26" quotePrefix="1" applyFill="1" applyBorder="1" applyAlignment="1">
      <alignment horizontal="center" vertical="top" wrapText="1"/>
    </xf>
    <xf numFmtId="168" fontId="2" fillId="0" borderId="33" xfId="16" applyNumberFormat="1" applyFill="1" applyBorder="1" applyAlignment="1">
      <alignment horizontal="center" wrapText="1"/>
    </xf>
    <xf numFmtId="0" fontId="3" fillId="0" borderId="4" xfId="5" quotePrefix="1" applyFill="1" applyBorder="1" applyAlignment="1">
      <alignment horizontal="center" vertical="top" wrapText="1"/>
    </xf>
    <xf numFmtId="0" fontId="3" fillId="0" borderId="7" xfId="5" applyFill="1" applyBorder="1" applyAlignment="1">
      <alignment horizontal="left" wrapText="1" indent="2"/>
    </xf>
    <xf numFmtId="167" fontId="2" fillId="0" borderId="33" xfId="16" applyNumberFormat="1" applyFill="1" applyBorder="1" applyAlignment="1">
      <alignment horizontal="center" wrapText="1"/>
    </xf>
    <xf numFmtId="0" fontId="2" fillId="0" borderId="40" xfId="1" applyFill="1" applyBorder="1" applyAlignment="1" applyProtection="1">
      <alignment horizontal="left" wrapText="1" indent="3"/>
      <protection locked="0"/>
    </xf>
    <xf numFmtId="0" fontId="8" fillId="0" borderId="41" xfId="26" applyFill="1" applyBorder="1" applyAlignment="1">
      <alignment horizontal="left" wrapText="1" indent="3"/>
    </xf>
    <xf numFmtId="0" fontId="8" fillId="0" borderId="41" xfId="26" applyFill="1" applyBorder="1" applyAlignment="1">
      <alignment horizontal="left" wrapText="1" indent="2"/>
    </xf>
    <xf numFmtId="0" fontId="0" fillId="0" borderId="27" xfId="0" applyFill="1" applyBorder="1" applyAlignment="1">
      <alignment horizontal="center" vertical="center"/>
    </xf>
    <xf numFmtId="0" fontId="2" fillId="0" borderId="25" xfId="27" applyFill="1" applyBorder="1" applyAlignment="1">
      <alignment horizontal="left" vertical="center" wrapText="1"/>
    </xf>
    <xf numFmtId="0" fontId="2" fillId="0" borderId="7" xfId="28" applyFill="1" applyBorder="1" applyAlignment="1">
      <alignment horizontal="left" vertical="center" wrapText="1"/>
    </xf>
    <xf numFmtId="0" fontId="0" fillId="0" borderId="32" xfId="0" applyFill="1" applyBorder="1" applyAlignment="1">
      <alignment horizontal="center" vertical="center"/>
    </xf>
    <xf numFmtId="0" fontId="2" fillId="0" borderId="2" xfId="38" applyFill="1" applyBorder="1" applyAlignment="1">
      <alignment horizontal="right"/>
    </xf>
    <xf numFmtId="0" fontId="2" fillId="0" borderId="0" xfId="38" applyFill="1" applyBorder="1" applyAlignment="1">
      <alignment horizontal="right"/>
    </xf>
    <xf numFmtId="0" fontId="2" fillId="0" borderId="23" xfId="38" applyFill="1" applyBorder="1" applyAlignment="1">
      <alignment horizontal="right"/>
    </xf>
    <xf numFmtId="0" fontId="2" fillId="0" borderId="5" xfId="12" applyFill="1" applyBorder="1" applyAlignment="1">
      <alignment horizontal="center" vertical="center" wrapText="1"/>
    </xf>
    <xf numFmtId="0" fontId="2" fillId="0" borderId="3" xfId="28" applyFill="1" applyBorder="1" applyAlignment="1">
      <alignment horizontal="left" vertical="center" wrapText="1"/>
    </xf>
    <xf numFmtId="0" fontId="2" fillId="0" borderId="8" xfId="12" applyFill="1" applyBorder="1" applyAlignment="1">
      <alignment horizontal="center" vertical="center" wrapText="1"/>
    </xf>
    <xf numFmtId="0" fontId="2" fillId="0" borderId="6" xfId="27" applyFill="1" applyBorder="1" applyAlignment="1">
      <alignment horizontal="left" vertical="center" wrapText="1"/>
    </xf>
    <xf numFmtId="0" fontId="0" fillId="0" borderId="23" xfId="0" applyFill="1" applyBorder="1" applyAlignment="1">
      <alignment horizontal="center" vertical="center"/>
    </xf>
    <xf numFmtId="0" fontId="5" fillId="0" borderId="24" xfId="4" applyFill="1" applyBorder="1" applyAlignment="1">
      <alignment horizontal="left" wrapText="1" indent="1"/>
    </xf>
    <xf numFmtId="0" fontId="2" fillId="0" borderId="6" xfId="19" applyFill="1" applyBorder="1" applyAlignment="1">
      <alignment horizontal="left" vertical="top" wrapText="1" indent="1"/>
    </xf>
    <xf numFmtId="0" fontId="2" fillId="0" borderId="6" xfId="19" applyFill="1" applyBorder="1" applyAlignment="1">
      <alignment horizontal="left" vertical="top" wrapText="1"/>
    </xf>
    <xf numFmtId="0" fontId="0" fillId="0" borderId="28" xfId="0" applyFill="1" applyBorder="1" applyAlignment="1">
      <alignment horizontal="center" vertical="center"/>
    </xf>
    <xf numFmtId="0" fontId="8" fillId="0" borderId="27" xfId="26" quotePrefix="1" applyFill="1" applyBorder="1" applyAlignment="1">
      <alignment horizontal="center" wrapText="1"/>
    </xf>
    <xf numFmtId="0" fontId="8" fillId="0" borderId="39" xfId="26" quotePrefix="1" applyFill="1" applyBorder="1" applyAlignment="1">
      <alignment horizontal="center" wrapText="1"/>
    </xf>
    <xf numFmtId="0" fontId="2" fillId="0" borderId="33" xfId="15" applyFill="1" applyBorder="1" applyAlignment="1">
      <alignment horizontal="center" wrapText="1"/>
    </xf>
    <xf numFmtId="0" fontId="2" fillId="0" borderId="42" xfId="15" applyFill="1" applyBorder="1" applyAlignment="1">
      <alignment horizontal="center" wrapText="1"/>
    </xf>
    <xf numFmtId="167" fontId="2" fillId="0" borderId="33" xfId="16" applyNumberFormat="1" applyFill="1" applyBorder="1" applyAlignment="1">
      <alignment horizontal="center" wrapText="1"/>
    </xf>
    <xf numFmtId="167" fontId="2" fillId="0" borderId="42" xfId="16" applyNumberFormat="1" applyFill="1" applyBorder="1" applyAlignment="1">
      <alignment horizontal="center" wrapText="1"/>
    </xf>
    <xf numFmtId="165" fontId="2" fillId="0" borderId="33" xfId="17" applyNumberFormat="1" applyFill="1" applyBorder="1" applyAlignment="1">
      <alignment horizontal="center" wrapText="1"/>
    </xf>
    <xf numFmtId="165" fontId="2" fillId="0" borderId="42" xfId="17" applyNumberFormat="1" applyFill="1" applyBorder="1" applyAlignment="1">
      <alignment horizontal="center" wrapText="1"/>
    </xf>
    <xf numFmtId="165" fontId="2" fillId="0" borderId="34" xfId="18" applyNumberFormat="1" applyFill="1" applyBorder="1" applyAlignment="1">
      <alignment horizontal="right"/>
    </xf>
    <xf numFmtId="165" fontId="2" fillId="0" borderId="43" xfId="18" applyNumberFormat="1" applyFill="1" applyBorder="1" applyAlignment="1">
      <alignment horizontal="right"/>
    </xf>
    <xf numFmtId="0" fontId="0" fillId="0" borderId="2" xfId="0" applyFill="1" applyBorder="1" applyAlignment="1">
      <alignment horizontal="center"/>
    </xf>
    <xf numFmtId="0" fontId="0" fillId="0" borderId="1" xfId="0" applyFill="1" applyBorder="1" applyAlignment="1">
      <alignment horizontal="center" vertical="center"/>
    </xf>
    <xf numFmtId="0" fontId="0" fillId="0" borderId="12" xfId="0" applyFill="1" applyBorder="1" applyAlignment="1">
      <alignment horizontal="center" vertical="center"/>
    </xf>
    <xf numFmtId="0" fontId="8" fillId="0" borderId="24" xfId="26" applyFill="1" applyBorder="1" applyAlignment="1">
      <alignment horizontal="left" wrapText="1" indent="1"/>
    </xf>
    <xf numFmtId="0" fontId="2" fillId="0" borderId="37" xfId="19" applyFill="1" applyBorder="1" applyAlignment="1">
      <alignment horizontal="left" vertical="top" wrapText="1" indent="2"/>
    </xf>
    <xf numFmtId="0" fontId="0" fillId="0" borderId="35" xfId="0" applyFill="1" applyBorder="1" applyAlignment="1">
      <alignment horizontal="center" vertical="center"/>
    </xf>
    <xf numFmtId="0" fontId="8" fillId="0" borderId="2" xfId="26" quotePrefix="1" applyFill="1" applyBorder="1" applyAlignment="1">
      <alignment horizontal="center" wrapText="1"/>
    </xf>
    <xf numFmtId="0" fontId="2" fillId="0" borderId="1" xfId="15" applyFill="1" applyBorder="1" applyAlignment="1">
      <alignment horizontal="center" wrapText="1"/>
    </xf>
    <xf numFmtId="164" fontId="2" fillId="0" borderId="1" xfId="16" applyNumberFormat="1" applyFill="1" applyBorder="1" applyAlignment="1">
      <alignment horizontal="center" wrapText="1"/>
    </xf>
    <xf numFmtId="165" fontId="2" fillId="0" borderId="1" xfId="17" applyNumberFormat="1" applyFill="1" applyBorder="1" applyAlignment="1">
      <alignment horizontal="center" wrapText="1"/>
    </xf>
    <xf numFmtId="165" fontId="2" fillId="0" borderId="12" xfId="18" applyNumberFormat="1" applyFill="1" applyBorder="1" applyAlignment="1">
      <alignment horizontal="right"/>
    </xf>
    <xf numFmtId="0" fontId="2" fillId="0" borderId="6" xfId="19" applyFill="1" applyBorder="1" applyAlignment="1">
      <alignment horizontal="left" vertical="top" wrapText="1" indent="2"/>
    </xf>
    <xf numFmtId="0" fontId="3" fillId="0" borderId="24" xfId="5" applyFill="1" applyBorder="1" applyAlignment="1">
      <alignment horizontal="left" wrapText="1" indent="2"/>
    </xf>
    <xf numFmtId="166" fontId="2" fillId="0" borderId="33" xfId="16" applyNumberFormat="1" applyFill="1" applyBorder="1" applyAlignment="1">
      <alignment horizontal="center" wrapText="1"/>
    </xf>
    <xf numFmtId="166" fontId="2" fillId="0" borderId="42" xfId="16" applyNumberFormat="1" applyFill="1" applyBorder="1" applyAlignment="1">
      <alignment horizontal="center" wrapText="1"/>
    </xf>
    <xf numFmtId="0" fontId="5" fillId="0" borderId="26" xfId="4" applyFill="1" applyBorder="1" applyAlignment="1">
      <alignment horizontal="left" wrapText="1" indent="1"/>
    </xf>
    <xf numFmtId="0" fontId="3" fillId="0" borderId="17" xfId="5" applyFill="1" applyBorder="1" applyAlignment="1">
      <alignment horizontal="left" wrapText="1" indent="2"/>
    </xf>
    <xf numFmtId="0" fontId="8" fillId="0" borderId="18" xfId="26" quotePrefix="1" applyFill="1" applyBorder="1" applyAlignment="1">
      <alignment horizontal="center" wrapText="1"/>
    </xf>
    <xf numFmtId="0" fontId="2" fillId="0" borderId="20" xfId="15" applyFill="1" applyBorder="1" applyAlignment="1">
      <alignment horizontal="center" wrapText="1"/>
    </xf>
    <xf numFmtId="164" fontId="2" fillId="0" borderId="20" xfId="16" applyNumberFormat="1" applyFill="1" applyBorder="1" applyAlignment="1">
      <alignment horizontal="center" wrapText="1"/>
    </xf>
    <xf numFmtId="165" fontId="2" fillId="0" borderId="20" xfId="17" applyNumberFormat="1" applyFill="1" applyBorder="1" applyAlignment="1">
      <alignment horizontal="center" wrapText="1"/>
    </xf>
    <xf numFmtId="165" fontId="2" fillId="0" borderId="21" xfId="18" applyNumberFormat="1" applyFill="1" applyBorder="1" applyAlignment="1">
      <alignment horizontal="right"/>
    </xf>
    <xf numFmtId="0" fontId="2" fillId="0" borderId="37" xfId="19" applyFill="1" applyBorder="1" applyAlignment="1">
      <alignment horizontal="left" vertical="top" wrapText="1"/>
    </xf>
    <xf numFmtId="0" fontId="8" fillId="0" borderId="24" xfId="26" applyFill="1" applyBorder="1" applyAlignment="1">
      <alignment horizontal="left" wrapText="1"/>
    </xf>
    <xf numFmtId="0" fontId="5" fillId="0" borderId="17" xfId="4" applyFill="1" applyBorder="1" applyAlignment="1">
      <alignment horizontal="left" wrapText="1" indent="1"/>
    </xf>
    <xf numFmtId="0" fontId="11" fillId="0" borderId="4" xfId="42" applyFont="1" applyFill="1" applyBorder="1" applyAlignment="1">
      <alignment horizontal="left" vertical="center" wrapText="1"/>
    </xf>
    <xf numFmtId="0" fontId="11" fillId="0" borderId="7" xfId="42" applyFont="1" applyFill="1" applyBorder="1" applyAlignment="1">
      <alignment horizontal="left" vertical="center" wrapText="1"/>
    </xf>
    <xf numFmtId="0" fontId="11" fillId="0" borderId="35" xfId="42" applyFont="1" applyFill="1" applyBorder="1" applyAlignment="1">
      <alignment horizontal="left" vertical="center" wrapText="1"/>
    </xf>
    <xf numFmtId="0" fontId="12" fillId="0" borderId="2" xfId="43" applyFont="1" applyFill="1" applyBorder="1" applyAlignment="1">
      <alignment horizontal="center" vertical="center" wrapText="1"/>
    </xf>
    <xf numFmtId="0" fontId="12" fillId="0" borderId="0" xfId="43" applyFont="1" applyFill="1" applyBorder="1" applyAlignment="1">
      <alignment horizontal="center" vertical="center" wrapText="1"/>
    </xf>
    <xf numFmtId="0" fontId="12" fillId="0" borderId="1" xfId="43" applyFont="1" applyFill="1" applyBorder="1" applyAlignment="1">
      <alignment horizontal="center" vertical="center" wrapText="1"/>
    </xf>
    <xf numFmtId="0" fontId="12" fillId="0" borderId="12" xfId="43" applyFont="1" applyFill="1" applyBorder="1" applyAlignment="1">
      <alignment horizontal="center" vertical="center" wrapText="1"/>
    </xf>
    <xf numFmtId="0" fontId="8" fillId="0" borderId="17" xfId="26" applyFill="1" applyBorder="1" applyAlignment="1">
      <alignment horizontal="left" wrapText="1"/>
    </xf>
  </cellXfs>
  <cellStyles count="47">
    <cellStyle name="Description" xfId="1" xr:uid="{634587A9-D3AA-446C-84FD-AB071BC3D3C1}"/>
    <cellStyle name="Désignation : article avec prix exporté sans description" xfId="26" xr:uid="{906234A6-6C66-4582-9B76-58E008A40733}"/>
    <cellStyle name="Désignation : pour un B.P.U. exporté sans les titres" xfId="41" xr:uid="{8C92952A-7651-4C53-9D19-013BFD81A399}"/>
    <cellStyle name="Entête tableau" xfId="12" xr:uid="{E46A2B97-40AC-4BD2-AA45-E7C3B93CD582}"/>
    <cellStyle name="Localisation" xfId="2" xr:uid="{E1963A40-AF39-442C-8932-2C0252751CAD}"/>
    <cellStyle name="Mention prix 'Hors-Taxes'" xfId="42" xr:uid="{96B05A61-7D64-4391-A2F9-D3141C81A2A8}"/>
    <cellStyle name="Normal" xfId="0" builtinId="0" customBuiltin="1"/>
    <cellStyle name="Numéro" xfId="14" xr:uid="{7D4BF96B-EF33-48A5-9058-3DB83FAEED8C}"/>
    <cellStyle name="Post-it" xfId="39" xr:uid="{F313896F-8F7F-4AC9-A18E-1CFF9A3CB6ED}"/>
    <cellStyle name="Prix unitaire" xfId="17" xr:uid="{F7F28273-25F4-4E11-9050-751BCF26F765}"/>
    <cellStyle name="Quantité" xfId="16" xr:uid="{0B1C15FB-04B0-4B51-8CCF-6A1B617A44C2}"/>
    <cellStyle name="Rabais commercial : intitulé" xfId="33" xr:uid="{77C3FF81-3F3B-49BE-8293-E8A166E15B4D}"/>
    <cellStyle name="Rabais commercial : montant" xfId="34" xr:uid="{4086A056-7585-437A-ACC4-A2FB1F739BF9}"/>
    <cellStyle name="Rabais commercial : titre 'total remisé'" xfId="35" xr:uid="{35FF8CFC-3A37-4955-ABD0-1F42C7CAF45C}"/>
    <cellStyle name="T.A.O. : prix anormalement bas" xfId="29" xr:uid="{7CDAE259-E504-4F7C-B1D8-5FBEC575E135}"/>
    <cellStyle name="T.A.O. : prix anormalement haut" xfId="30" xr:uid="{115B0A3C-EFA3-4F2B-8733-C9BCB91DF421}"/>
    <cellStyle name="T.A.O. : prix maximum" xfId="10" xr:uid="{C483CB1C-D580-4472-A3E7-1532B7D19A81}"/>
    <cellStyle name="T.A.O. : prix minimum" xfId="9" xr:uid="{0C585B37-7ACB-499D-A31D-59F4B69737F9}"/>
    <cellStyle name="Tableau 'entête', style n°1" xfId="43" xr:uid="{0763B687-7D92-4DAA-9BEA-20E15BC93C80}"/>
    <cellStyle name="Tableau 'entête', style n°2" xfId="44" xr:uid="{62651828-8972-4E35-8E8C-99B1703E8552}"/>
    <cellStyle name="Tableau 'entête', style n°3" xfId="45" xr:uid="{09F40FE6-7911-44B2-AC3F-9B77158DE44D}"/>
    <cellStyle name="Tableau 'entête', style n°4" xfId="46" xr:uid="{46B8E1DB-3328-455B-B9B3-60DC4D93CBE7}"/>
    <cellStyle name="Tableau récapitulatif: désignation article" xfId="27" xr:uid="{DED78ABA-58B8-4D3C-BD9A-AD11F3B71EAB}"/>
    <cellStyle name="Tableau récapitulatif: intitulé du tableau" xfId="38" xr:uid="{D249C02D-4828-45B9-85C3-8F4975B63FDA}"/>
    <cellStyle name="Tableau récapitulatif: montant article" xfId="31" xr:uid="{A66FD4E8-76FC-48FF-A7FD-2EA082728A32}"/>
    <cellStyle name="Tableau récapitulatif: montant total H.T." xfId="32" xr:uid="{ABD4E986-B806-4417-9D1B-63B001525893}"/>
    <cellStyle name="Tableau récapitulatif: montant total T.T.C." xfId="37" xr:uid="{3E9AED59-63B8-4035-8BF1-7F2BB0FEB85A}"/>
    <cellStyle name="Tableau récapitulatif: montant total T.V.A" xfId="36" xr:uid="{A92ABF1D-F211-483A-B786-CA6E8ED9F57D}"/>
    <cellStyle name="Tableau récapitulatif: titre 'total...'" xfId="28" xr:uid="{AFE4ED46-0559-4E75-A74A-28355281ACF1}"/>
    <cellStyle name="Titre 1" xfId="3" xr:uid="{55E41B2F-4ADB-4DFC-8D43-8A26A8C8F3EE}"/>
    <cellStyle name="Titre 2" xfId="4" xr:uid="{5A569229-968F-4EB5-9F44-E36FDD7C1B59}"/>
    <cellStyle name="Titre 3" xfId="5" xr:uid="{E2576ECF-51D6-4A3A-BB18-47E5D7559DF0}"/>
    <cellStyle name="Titre 4" xfId="6" xr:uid="{1A97EE35-90DD-4616-BF18-95C2B15EEF56}"/>
    <cellStyle name="Titre 5" xfId="7" xr:uid="{3CE0E978-B9DD-4F7B-907C-4507AA55258D}"/>
    <cellStyle name="Titre 6" xfId="8" xr:uid="{2D1B693B-9E28-4261-BF61-C3490E01AC3D}"/>
    <cellStyle name="Titre 7" xfId="40" xr:uid="{6578EE5E-F426-49D1-AE7E-C8AE5F8D30B1}"/>
    <cellStyle name="Titre 'Tranche'" xfId="13" xr:uid="{25887780-2A59-4449-BDAF-832097917D18}"/>
    <cellStyle name="Total : montant H.T" xfId="23" xr:uid="{E395B775-4CC6-4F82-8B66-7BB81047A45C}"/>
    <cellStyle name="Total : montant T.T.C." xfId="25" xr:uid="{93D6568D-B5F9-4D10-935C-256F44DBD4F6}"/>
    <cellStyle name="Total : montant T.V.A." xfId="24" xr:uid="{C611219C-85A0-4931-B673-3CC6557FA9F5}"/>
    <cellStyle name="Total : titre 'H.T.'" xfId="20" xr:uid="{ED933196-83BD-45D3-ADEF-BBBE5314E8C9}"/>
    <cellStyle name="Total : titre 'T.T.C.'" xfId="22" xr:uid="{FCD19D73-0B28-48D4-BC71-DCFFBB5A0697}"/>
    <cellStyle name="Total : titre 'T.V.A.'" xfId="21" xr:uid="{DC0930D7-7629-4BEC-8F5A-4B5378264387}"/>
    <cellStyle name="Total : titre 'total...'" xfId="19" xr:uid="{0F6661BD-02B7-47C3-AA68-664E10F75836}"/>
    <cellStyle name="Total article" xfId="18" xr:uid="{E7CDF1FE-D4A2-46F1-AFA3-FCF89874F013}"/>
    <cellStyle name="Unité" xfId="15" xr:uid="{C231D72B-DAAB-4330-8783-A9FEF5689ED4}"/>
    <cellStyle name="Unité (en lettres pour B.P.U.)" xfId="11" xr:uid="{A6A1AD73-F13F-4854-B599-4865BE25D1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9D8A6-A537-425B-80A7-CA81F934D447}">
  <dimension ref="A1:F358"/>
  <sheetViews>
    <sheetView tabSelected="1" view="pageBreakPreview" topLeftCell="A334" zoomScaleNormal="100" zoomScaleSheetLayoutView="100" workbookViewId="0">
      <selection activeCell="E332" sqref="E332"/>
    </sheetView>
  </sheetViews>
  <sheetFormatPr baseColWidth="10" defaultRowHeight="11.25" x14ac:dyDescent="0.3"/>
  <cols>
    <col min="1" max="1" width="7.33203125" customWidth="1"/>
    <col min="2" max="2" width="53.33203125" customWidth="1"/>
    <col min="3" max="3" width="7.33203125" customWidth="1"/>
    <col min="4" max="6" width="9.59765625" customWidth="1"/>
  </cols>
  <sheetData>
    <row r="1" spans="1:6" ht="15" customHeight="1" x14ac:dyDescent="0.3">
      <c r="A1" s="148" t="s">
        <v>0</v>
      </c>
      <c r="B1" s="149"/>
      <c r="C1" s="149"/>
      <c r="D1" s="149"/>
      <c r="E1" s="149"/>
      <c r="F1" s="150"/>
    </row>
    <row r="2" spans="1:6" x14ac:dyDescent="0.3">
      <c r="A2" s="58"/>
      <c r="B2" s="59"/>
      <c r="C2" s="59"/>
      <c r="D2" s="59"/>
      <c r="E2" s="59"/>
      <c r="F2" s="60"/>
    </row>
    <row r="3" spans="1:6" ht="15" customHeight="1" thickBot="1" x14ac:dyDescent="0.35">
      <c r="A3" s="151" t="s">
        <v>1</v>
      </c>
      <c r="B3" s="152"/>
      <c r="C3" s="152"/>
      <c r="D3" s="152"/>
      <c r="E3" s="153" t="s">
        <v>2</v>
      </c>
      <c r="F3" s="154"/>
    </row>
    <row r="4" spans="1:6" x14ac:dyDescent="0.3">
      <c r="A4" s="1" t="s">
        <v>3</v>
      </c>
      <c r="B4" s="2" t="s">
        <v>4</v>
      </c>
      <c r="C4" s="3" t="s">
        <v>5</v>
      </c>
      <c r="D4" s="3" t="s">
        <v>6</v>
      </c>
      <c r="E4" s="3" t="s">
        <v>7</v>
      </c>
      <c r="F4" s="4" t="s">
        <v>8</v>
      </c>
    </row>
    <row r="5" spans="1:6" x14ac:dyDescent="0.3">
      <c r="A5" s="5" t="s">
        <v>9</v>
      </c>
      <c r="B5" s="155" t="s">
        <v>10</v>
      </c>
      <c r="C5" s="155"/>
      <c r="D5" s="155"/>
      <c r="E5" s="155"/>
      <c r="F5" s="155"/>
    </row>
    <row r="6" spans="1:6" ht="12.75" x14ac:dyDescent="0.35">
      <c r="A6" s="6" t="s">
        <v>9</v>
      </c>
      <c r="B6" s="147" t="s">
        <v>11</v>
      </c>
      <c r="C6" s="147"/>
      <c r="D6" s="147"/>
      <c r="E6" s="147"/>
      <c r="F6" s="147"/>
    </row>
    <row r="7" spans="1:6" x14ac:dyDescent="0.3">
      <c r="A7" s="7"/>
      <c r="B7" s="61" t="s">
        <v>12</v>
      </c>
      <c r="C7" s="8"/>
      <c r="D7" s="8"/>
      <c r="E7" s="8"/>
      <c r="F7" s="9"/>
    </row>
    <row r="8" spans="1:6" x14ac:dyDescent="0.3">
      <c r="A8" s="140" t="s">
        <v>13</v>
      </c>
      <c r="B8" s="62" t="s">
        <v>14</v>
      </c>
      <c r="C8" s="141" t="s">
        <v>24</v>
      </c>
      <c r="D8" s="142">
        <v>1</v>
      </c>
      <c r="E8" s="143"/>
      <c r="F8" s="144">
        <f t="shared" ref="F8" si="0">ROUND(D8*E8,2)</f>
        <v>0</v>
      </c>
    </row>
    <row r="9" spans="1:6" ht="19.899999999999999" x14ac:dyDescent="0.3">
      <c r="A9" s="140"/>
      <c r="B9" s="63" t="s">
        <v>15</v>
      </c>
      <c r="C9" s="141"/>
      <c r="D9" s="142"/>
      <c r="E9" s="143"/>
      <c r="F9" s="144"/>
    </row>
    <row r="10" spans="1:6" ht="19.899999999999999" x14ac:dyDescent="0.3">
      <c r="A10" s="140"/>
      <c r="B10" s="63" t="s">
        <v>16</v>
      </c>
      <c r="C10" s="141"/>
      <c r="D10" s="142"/>
      <c r="E10" s="143"/>
      <c r="F10" s="144"/>
    </row>
    <row r="11" spans="1:6" ht="39.4" x14ac:dyDescent="0.3">
      <c r="A11" s="140"/>
      <c r="B11" s="63" t="s">
        <v>17</v>
      </c>
      <c r="C11" s="141"/>
      <c r="D11" s="142"/>
      <c r="E11" s="143"/>
      <c r="F11" s="144"/>
    </row>
    <row r="12" spans="1:6" ht="49.15" x14ac:dyDescent="0.3">
      <c r="A12" s="140"/>
      <c r="B12" s="63" t="s">
        <v>18</v>
      </c>
      <c r="C12" s="141"/>
      <c r="D12" s="142"/>
      <c r="E12" s="143"/>
      <c r="F12" s="144"/>
    </row>
    <row r="13" spans="1:6" ht="39.4" x14ac:dyDescent="0.3">
      <c r="A13" s="140"/>
      <c r="B13" s="63" t="s">
        <v>19</v>
      </c>
      <c r="C13" s="141"/>
      <c r="D13" s="142"/>
      <c r="E13" s="143"/>
      <c r="F13" s="144"/>
    </row>
    <row r="14" spans="1:6" ht="49.15" x14ac:dyDescent="0.3">
      <c r="A14" s="140"/>
      <c r="B14" s="63" t="s">
        <v>20</v>
      </c>
      <c r="C14" s="141"/>
      <c r="D14" s="142"/>
      <c r="E14" s="143"/>
      <c r="F14" s="144"/>
    </row>
    <row r="15" spans="1:6" ht="29.65" x14ac:dyDescent="0.3">
      <c r="A15" s="140"/>
      <c r="B15" s="63" t="s">
        <v>21</v>
      </c>
      <c r="C15" s="141"/>
      <c r="D15" s="142"/>
      <c r="E15" s="143"/>
      <c r="F15" s="144"/>
    </row>
    <row r="16" spans="1:6" ht="19.899999999999999" x14ac:dyDescent="0.3">
      <c r="A16" s="140"/>
      <c r="B16" s="63" t="s">
        <v>22</v>
      </c>
      <c r="C16" s="141"/>
      <c r="D16" s="142"/>
      <c r="E16" s="143"/>
      <c r="F16" s="144"/>
    </row>
    <row r="17" spans="1:6" ht="19.899999999999999" x14ac:dyDescent="0.3">
      <c r="A17" s="140"/>
      <c r="B17" s="10" t="s">
        <v>23</v>
      </c>
      <c r="C17" s="141"/>
      <c r="D17" s="142"/>
      <c r="E17" s="143"/>
      <c r="F17" s="144"/>
    </row>
    <row r="18" spans="1:6" x14ac:dyDescent="0.3">
      <c r="A18" s="7"/>
      <c r="B18" s="61" t="s">
        <v>25</v>
      </c>
      <c r="C18" s="8"/>
      <c r="D18" s="8"/>
      <c r="E18" s="8"/>
      <c r="F18" s="9"/>
    </row>
    <row r="19" spans="1:6" ht="58.9" x14ac:dyDescent="0.3">
      <c r="A19" s="11" t="s">
        <v>26</v>
      </c>
      <c r="B19" s="62" t="s">
        <v>27</v>
      </c>
      <c r="C19" s="12" t="s">
        <v>24</v>
      </c>
      <c r="D19" s="13">
        <v>1</v>
      </c>
      <c r="E19" s="14"/>
      <c r="F19" s="15">
        <f>ROUND(D19*E19,2)</f>
        <v>0</v>
      </c>
    </row>
    <row r="20" spans="1:6" x14ac:dyDescent="0.3">
      <c r="A20" s="16"/>
      <c r="B20" s="110" t="s">
        <v>28</v>
      </c>
      <c r="C20" s="110"/>
      <c r="D20" s="110"/>
      <c r="E20" s="17" t="s">
        <v>29</v>
      </c>
      <c r="F20" s="18">
        <f>F8+F19</f>
        <v>0</v>
      </c>
    </row>
    <row r="21" spans="1:6" x14ac:dyDescent="0.3">
      <c r="A21" s="7"/>
      <c r="B21" s="108"/>
      <c r="C21" s="108"/>
      <c r="D21" s="108"/>
      <c r="E21" s="108"/>
      <c r="F21" s="108"/>
    </row>
    <row r="22" spans="1:6" ht="12.75" x14ac:dyDescent="0.35">
      <c r="A22" s="6" t="s">
        <v>9</v>
      </c>
      <c r="B22" s="109" t="s">
        <v>30</v>
      </c>
      <c r="C22" s="109"/>
      <c r="D22" s="109"/>
      <c r="E22" s="109"/>
      <c r="F22" s="109"/>
    </row>
    <row r="23" spans="1:6" x14ac:dyDescent="0.3">
      <c r="A23" s="7"/>
      <c r="B23" s="61" t="s">
        <v>31</v>
      </c>
      <c r="C23" s="8"/>
      <c r="D23" s="8"/>
      <c r="E23" s="8"/>
      <c r="F23" s="9"/>
    </row>
    <row r="24" spans="1:6" ht="49.15" x14ac:dyDescent="0.3">
      <c r="A24" s="11" t="s">
        <v>32</v>
      </c>
      <c r="B24" s="62" t="s">
        <v>33</v>
      </c>
      <c r="C24" s="12" t="s">
        <v>24</v>
      </c>
      <c r="D24" s="13">
        <v>1</v>
      </c>
      <c r="E24" s="14"/>
      <c r="F24" s="15">
        <f>ROUND(D24*E24,2)</f>
        <v>0</v>
      </c>
    </row>
    <row r="25" spans="1:6" x14ac:dyDescent="0.3">
      <c r="A25" s="16"/>
      <c r="B25" s="110" t="s">
        <v>34</v>
      </c>
      <c r="C25" s="110"/>
      <c r="D25" s="110"/>
      <c r="E25" s="17" t="s">
        <v>29</v>
      </c>
      <c r="F25" s="18">
        <f>F24</f>
        <v>0</v>
      </c>
    </row>
    <row r="26" spans="1:6" x14ac:dyDescent="0.3">
      <c r="A26" s="7"/>
      <c r="B26" s="108"/>
      <c r="C26" s="108"/>
      <c r="D26" s="108"/>
      <c r="E26" s="108"/>
      <c r="F26" s="108"/>
    </row>
    <row r="27" spans="1:6" ht="12.75" x14ac:dyDescent="0.35">
      <c r="A27" s="6" t="s">
        <v>9</v>
      </c>
      <c r="B27" s="109" t="s">
        <v>35</v>
      </c>
      <c r="C27" s="109"/>
      <c r="D27" s="109"/>
      <c r="E27" s="109"/>
      <c r="F27" s="109"/>
    </row>
    <row r="28" spans="1:6" x14ac:dyDescent="0.3">
      <c r="A28" s="19" t="s">
        <v>9</v>
      </c>
      <c r="B28" s="61" t="s">
        <v>36</v>
      </c>
      <c r="C28" s="8"/>
      <c r="D28" s="8"/>
      <c r="E28" s="8"/>
      <c r="F28" s="9"/>
    </row>
    <row r="29" spans="1:6" ht="39.4" x14ac:dyDescent="0.3">
      <c r="A29" s="20"/>
      <c r="B29" s="62" t="s">
        <v>37</v>
      </c>
      <c r="C29" s="8"/>
      <c r="D29" s="8"/>
      <c r="E29" s="8"/>
      <c r="F29" s="9"/>
    </row>
    <row r="30" spans="1:6" ht="11.65" thickBot="1" x14ac:dyDescent="0.35">
      <c r="A30" s="71" t="s">
        <v>38</v>
      </c>
      <c r="B30" s="72" t="s">
        <v>39</v>
      </c>
      <c r="C30" s="73" t="s">
        <v>40</v>
      </c>
      <c r="D30" s="74">
        <v>270</v>
      </c>
      <c r="E30" s="75"/>
      <c r="F30" s="76">
        <f>ROUND(D30*E30,2)</f>
        <v>0</v>
      </c>
    </row>
    <row r="31" spans="1:6" ht="19.899999999999999" x14ac:dyDescent="0.3">
      <c r="A31" s="77"/>
      <c r="B31" s="78" t="s">
        <v>41</v>
      </c>
      <c r="C31" s="79"/>
      <c r="D31" s="79"/>
      <c r="E31" s="79"/>
      <c r="F31" s="80"/>
    </row>
    <row r="32" spans="1:6" ht="68.650000000000006" x14ac:dyDescent="0.3">
      <c r="A32" s="27" t="s">
        <v>42</v>
      </c>
      <c r="B32" s="28" t="s">
        <v>43</v>
      </c>
      <c r="C32" s="23" t="s">
        <v>40</v>
      </c>
      <c r="D32" s="24">
        <v>480</v>
      </c>
      <c r="E32" s="25"/>
      <c r="F32" s="26">
        <f>ROUND(D32*E32,2)</f>
        <v>0</v>
      </c>
    </row>
    <row r="33" spans="1:6" ht="19.899999999999999" x14ac:dyDescent="0.3">
      <c r="A33" s="7"/>
      <c r="B33" s="61" t="s">
        <v>44</v>
      </c>
      <c r="C33" s="8"/>
      <c r="D33" s="8"/>
      <c r="E33" s="8"/>
      <c r="F33" s="9"/>
    </row>
    <row r="34" spans="1:6" ht="58.9" x14ac:dyDescent="0.3">
      <c r="A34" s="27" t="s">
        <v>45</v>
      </c>
      <c r="B34" s="28" t="s">
        <v>46</v>
      </c>
      <c r="C34" s="23" t="s">
        <v>40</v>
      </c>
      <c r="D34" s="24">
        <v>220</v>
      </c>
      <c r="E34" s="25"/>
      <c r="F34" s="26">
        <f>ROUND(D34*E34,2)</f>
        <v>0</v>
      </c>
    </row>
    <row r="35" spans="1:6" x14ac:dyDescent="0.3">
      <c r="A35" s="7"/>
      <c r="B35" s="61" t="s">
        <v>47</v>
      </c>
      <c r="C35" s="8"/>
      <c r="D35" s="8"/>
      <c r="E35" s="8"/>
      <c r="F35" s="9"/>
    </row>
    <row r="36" spans="1:6" ht="29.65" x14ac:dyDescent="0.3">
      <c r="A36" s="27" t="s">
        <v>48</v>
      </c>
      <c r="B36" s="28" t="s">
        <v>49</v>
      </c>
      <c r="C36" s="23" t="s">
        <v>50</v>
      </c>
      <c r="D36" s="24">
        <v>390</v>
      </c>
      <c r="E36" s="25"/>
      <c r="F36" s="26">
        <f>ROUND(D36*E36,2)</f>
        <v>0</v>
      </c>
    </row>
    <row r="37" spans="1:6" x14ac:dyDescent="0.3">
      <c r="A37" s="7"/>
      <c r="B37" s="61" t="s">
        <v>51</v>
      </c>
      <c r="C37" s="8"/>
      <c r="D37" s="8"/>
      <c r="E37" s="8"/>
      <c r="F37" s="9"/>
    </row>
    <row r="38" spans="1:6" ht="29.65" x14ac:dyDescent="0.3">
      <c r="A38" s="11" t="s">
        <v>52</v>
      </c>
      <c r="B38" s="62" t="s">
        <v>53</v>
      </c>
      <c r="C38" s="12" t="s">
        <v>50</v>
      </c>
      <c r="D38" s="29">
        <v>390</v>
      </c>
      <c r="E38" s="14"/>
      <c r="F38" s="15">
        <f>ROUND(D38*E38,2)</f>
        <v>0</v>
      </c>
    </row>
    <row r="39" spans="1:6" x14ac:dyDescent="0.3">
      <c r="A39" s="16"/>
      <c r="B39" s="110" t="s">
        <v>54</v>
      </c>
      <c r="C39" s="110"/>
      <c r="D39" s="110"/>
      <c r="E39" s="17" t="s">
        <v>29</v>
      </c>
      <c r="F39" s="18">
        <f>F30+F32+F34+F36+F38</f>
        <v>0</v>
      </c>
    </row>
    <row r="40" spans="1:6" x14ac:dyDescent="0.3">
      <c r="A40" s="7"/>
      <c r="B40" s="108"/>
      <c r="C40" s="108"/>
      <c r="D40" s="108"/>
      <c r="E40" s="108"/>
      <c r="F40" s="108"/>
    </row>
    <row r="41" spans="1:6" ht="12.75" x14ac:dyDescent="0.35">
      <c r="A41" s="6" t="s">
        <v>9</v>
      </c>
      <c r="B41" s="109" t="s">
        <v>55</v>
      </c>
      <c r="C41" s="109"/>
      <c r="D41" s="109"/>
      <c r="E41" s="109"/>
      <c r="F41" s="109"/>
    </row>
    <row r="42" spans="1:6" x14ac:dyDescent="0.3">
      <c r="A42" s="19" t="s">
        <v>9</v>
      </c>
      <c r="B42" s="61" t="s">
        <v>56</v>
      </c>
      <c r="C42" s="8"/>
      <c r="D42" s="8"/>
      <c r="E42" s="8"/>
      <c r="F42" s="9"/>
    </row>
    <row r="43" spans="1:6" x14ac:dyDescent="0.3">
      <c r="A43" s="19" t="s">
        <v>9</v>
      </c>
      <c r="B43" s="64" t="s">
        <v>57</v>
      </c>
      <c r="C43" s="8"/>
      <c r="D43" s="8"/>
      <c r="E43" s="8"/>
      <c r="F43" s="9"/>
    </row>
    <row r="44" spans="1:6" x14ac:dyDescent="0.3">
      <c r="A44" s="7"/>
      <c r="B44" s="65" t="s">
        <v>58</v>
      </c>
      <c r="C44" s="8"/>
      <c r="D44" s="8"/>
      <c r="E44" s="8"/>
      <c r="F44" s="9"/>
    </row>
    <row r="45" spans="1:6" ht="49.15" x14ac:dyDescent="0.3">
      <c r="A45" s="27" t="s">
        <v>59</v>
      </c>
      <c r="B45" s="30" t="s">
        <v>60</v>
      </c>
      <c r="C45" s="23" t="s">
        <v>61</v>
      </c>
      <c r="D45" s="24">
        <v>465</v>
      </c>
      <c r="E45" s="25"/>
      <c r="F45" s="26">
        <f>ROUND(D45*E45,2)</f>
        <v>0</v>
      </c>
    </row>
    <row r="46" spans="1:6" x14ac:dyDescent="0.3">
      <c r="A46" s="19" t="s">
        <v>62</v>
      </c>
      <c r="B46" s="64" t="s">
        <v>63</v>
      </c>
      <c r="C46" s="8"/>
      <c r="D46" s="8"/>
      <c r="E46" s="8"/>
      <c r="F46" s="9"/>
    </row>
    <row r="47" spans="1:6" x14ac:dyDescent="0.3">
      <c r="A47" s="7"/>
      <c r="B47" s="65" t="s">
        <v>64</v>
      </c>
      <c r="C47" s="8"/>
      <c r="D47" s="8"/>
      <c r="E47" s="8"/>
      <c r="F47" s="9"/>
    </row>
    <row r="48" spans="1:6" ht="39.4" x14ac:dyDescent="0.3">
      <c r="A48" s="27" t="s">
        <v>65</v>
      </c>
      <c r="B48" s="30" t="s">
        <v>66</v>
      </c>
      <c r="C48" s="23" t="s">
        <v>61</v>
      </c>
      <c r="D48" s="24">
        <v>345</v>
      </c>
      <c r="E48" s="25"/>
      <c r="F48" s="26">
        <f>ROUND(D48*E48,2)</f>
        <v>0</v>
      </c>
    </row>
    <row r="49" spans="1:6" x14ac:dyDescent="0.3">
      <c r="A49" s="7"/>
      <c r="B49" s="65" t="s">
        <v>67</v>
      </c>
      <c r="C49" s="8"/>
      <c r="D49" s="8"/>
      <c r="E49" s="8"/>
      <c r="F49" s="9"/>
    </row>
    <row r="50" spans="1:6" ht="58.9" x14ac:dyDescent="0.3">
      <c r="A50" s="27" t="s">
        <v>68</v>
      </c>
      <c r="B50" s="30" t="s">
        <v>69</v>
      </c>
      <c r="C50" s="23" t="s">
        <v>61</v>
      </c>
      <c r="D50" s="24">
        <v>85</v>
      </c>
      <c r="E50" s="25"/>
      <c r="F50" s="26">
        <f>ROUND(D50*E50,2)</f>
        <v>0</v>
      </c>
    </row>
    <row r="51" spans="1:6" x14ac:dyDescent="0.3">
      <c r="A51" s="7"/>
      <c r="B51" s="61" t="s">
        <v>70</v>
      </c>
      <c r="C51" s="8"/>
      <c r="D51" s="8"/>
      <c r="E51" s="8"/>
      <c r="F51" s="9"/>
    </row>
    <row r="52" spans="1:6" x14ac:dyDescent="0.3">
      <c r="A52" s="11" t="s">
        <v>71</v>
      </c>
      <c r="B52" s="62" t="s">
        <v>72</v>
      </c>
      <c r="C52" s="12" t="s">
        <v>73</v>
      </c>
      <c r="D52" s="13">
        <v>1</v>
      </c>
      <c r="E52" s="14"/>
      <c r="F52" s="15">
        <f>ROUND(D52*E52,2)</f>
        <v>0</v>
      </c>
    </row>
    <row r="53" spans="1:6" x14ac:dyDescent="0.3">
      <c r="A53" s="16"/>
      <c r="B53" s="110" t="s">
        <v>74</v>
      </c>
      <c r="C53" s="110"/>
      <c r="D53" s="110"/>
      <c r="E53" s="17" t="s">
        <v>29</v>
      </c>
      <c r="F53" s="18">
        <f>F45+F48+F50+F52</f>
        <v>0</v>
      </c>
    </row>
    <row r="54" spans="1:6" x14ac:dyDescent="0.3">
      <c r="A54" s="7"/>
      <c r="B54" s="108"/>
      <c r="C54" s="108"/>
      <c r="D54" s="108"/>
      <c r="E54" s="108"/>
      <c r="F54" s="108"/>
    </row>
    <row r="55" spans="1:6" ht="12.75" x14ac:dyDescent="0.35">
      <c r="A55" s="6" t="s">
        <v>9</v>
      </c>
      <c r="B55" s="109" t="s">
        <v>75</v>
      </c>
      <c r="C55" s="109"/>
      <c r="D55" s="109"/>
      <c r="E55" s="109"/>
      <c r="F55" s="109"/>
    </row>
    <row r="56" spans="1:6" x14ac:dyDescent="0.3">
      <c r="A56" s="7"/>
      <c r="B56" s="61" t="s">
        <v>76</v>
      </c>
      <c r="C56" s="8"/>
      <c r="D56" s="8"/>
      <c r="E56" s="8"/>
      <c r="F56" s="9"/>
    </row>
    <row r="57" spans="1:6" ht="49.15" x14ac:dyDescent="0.3">
      <c r="A57" s="11" t="s">
        <v>77</v>
      </c>
      <c r="B57" s="62" t="s">
        <v>78</v>
      </c>
      <c r="C57" s="12" t="s">
        <v>50</v>
      </c>
      <c r="D57" s="29">
        <v>390</v>
      </c>
      <c r="E57" s="14"/>
      <c r="F57" s="15">
        <f>ROUND(D57*E57,2)</f>
        <v>0</v>
      </c>
    </row>
    <row r="58" spans="1:6" x14ac:dyDescent="0.3">
      <c r="A58" s="16"/>
      <c r="B58" s="110" t="s">
        <v>79</v>
      </c>
      <c r="C58" s="110"/>
      <c r="D58" s="110"/>
      <c r="E58" s="17" t="s">
        <v>29</v>
      </c>
      <c r="F58" s="18">
        <f>F57</f>
        <v>0</v>
      </c>
    </row>
    <row r="59" spans="1:6" x14ac:dyDescent="0.3">
      <c r="A59" s="7"/>
      <c r="B59" s="108"/>
      <c r="C59" s="108"/>
      <c r="D59" s="108"/>
      <c r="E59" s="108"/>
      <c r="F59" s="108"/>
    </row>
    <row r="60" spans="1:6" ht="11.65" thickBot="1" x14ac:dyDescent="0.35">
      <c r="A60" s="81"/>
      <c r="B60" s="145" t="s">
        <v>80</v>
      </c>
      <c r="C60" s="145"/>
      <c r="D60" s="145"/>
      <c r="E60" s="82" t="s">
        <v>29</v>
      </c>
      <c r="F60" s="83">
        <f>F20+F25+F39+F53+F58</f>
        <v>0</v>
      </c>
    </row>
    <row r="61" spans="1:6" x14ac:dyDescent="0.3">
      <c r="A61" s="77"/>
      <c r="B61" s="128"/>
      <c r="C61" s="128"/>
      <c r="D61" s="128"/>
      <c r="E61" s="128"/>
      <c r="F61" s="128"/>
    </row>
    <row r="62" spans="1:6" x14ac:dyDescent="0.3">
      <c r="A62" s="5" t="s">
        <v>9</v>
      </c>
      <c r="B62" s="146" t="s">
        <v>81</v>
      </c>
      <c r="C62" s="146"/>
      <c r="D62" s="146"/>
      <c r="E62" s="146"/>
      <c r="F62" s="146"/>
    </row>
    <row r="63" spans="1:6" ht="12.75" x14ac:dyDescent="0.35">
      <c r="A63" s="6" t="s">
        <v>9</v>
      </c>
      <c r="B63" s="147" t="s">
        <v>11</v>
      </c>
      <c r="C63" s="147"/>
      <c r="D63" s="147"/>
      <c r="E63" s="147"/>
      <c r="F63" s="147"/>
    </row>
    <row r="64" spans="1:6" x14ac:dyDescent="0.3">
      <c r="A64" s="7"/>
      <c r="B64" s="61" t="s">
        <v>12</v>
      </c>
      <c r="C64" s="8"/>
      <c r="D64" s="8"/>
      <c r="E64" s="8"/>
      <c r="F64" s="9"/>
    </row>
    <row r="65" spans="1:6" x14ac:dyDescent="0.3">
      <c r="A65" s="129" t="s">
        <v>82</v>
      </c>
      <c r="B65" s="62" t="s">
        <v>14</v>
      </c>
      <c r="C65" s="130" t="s">
        <v>24</v>
      </c>
      <c r="D65" s="131">
        <v>1</v>
      </c>
      <c r="E65" s="132"/>
      <c r="F65" s="133">
        <f t="shared" ref="F65" si="1">ROUND(D65*E65,2)</f>
        <v>0</v>
      </c>
    </row>
    <row r="66" spans="1:6" ht="19.899999999999999" x14ac:dyDescent="0.3">
      <c r="A66" s="129"/>
      <c r="B66" s="63" t="s">
        <v>15</v>
      </c>
      <c r="C66" s="130"/>
      <c r="D66" s="131"/>
      <c r="E66" s="132"/>
      <c r="F66" s="133"/>
    </row>
    <row r="67" spans="1:6" ht="19.899999999999999" x14ac:dyDescent="0.3">
      <c r="A67" s="129"/>
      <c r="B67" s="63" t="s">
        <v>16</v>
      </c>
      <c r="C67" s="130"/>
      <c r="D67" s="131"/>
      <c r="E67" s="132"/>
      <c r="F67" s="133"/>
    </row>
    <row r="68" spans="1:6" ht="39.4" x14ac:dyDescent="0.3">
      <c r="A68" s="129"/>
      <c r="B68" s="63" t="s">
        <v>17</v>
      </c>
      <c r="C68" s="130"/>
      <c r="D68" s="131"/>
      <c r="E68" s="132"/>
      <c r="F68" s="133"/>
    </row>
    <row r="69" spans="1:6" ht="49.15" x14ac:dyDescent="0.3">
      <c r="A69" s="129"/>
      <c r="B69" s="63" t="s">
        <v>18</v>
      </c>
      <c r="C69" s="130"/>
      <c r="D69" s="131"/>
      <c r="E69" s="132"/>
      <c r="F69" s="133"/>
    </row>
    <row r="70" spans="1:6" ht="39.4" x14ac:dyDescent="0.3">
      <c r="A70" s="129"/>
      <c r="B70" s="63" t="s">
        <v>19</v>
      </c>
      <c r="C70" s="130"/>
      <c r="D70" s="131"/>
      <c r="E70" s="132"/>
      <c r="F70" s="133"/>
    </row>
    <row r="71" spans="1:6" ht="49.15" x14ac:dyDescent="0.3">
      <c r="A71" s="129"/>
      <c r="B71" s="63" t="s">
        <v>20</v>
      </c>
      <c r="C71" s="130"/>
      <c r="D71" s="131"/>
      <c r="E71" s="132"/>
      <c r="F71" s="133"/>
    </row>
    <row r="72" spans="1:6" ht="29.65" x14ac:dyDescent="0.3">
      <c r="A72" s="129"/>
      <c r="B72" s="63" t="s">
        <v>21</v>
      </c>
      <c r="C72" s="130"/>
      <c r="D72" s="131"/>
      <c r="E72" s="132"/>
      <c r="F72" s="133"/>
    </row>
    <row r="73" spans="1:6" ht="19.899999999999999" x14ac:dyDescent="0.3">
      <c r="A73" s="129"/>
      <c r="B73" s="63" t="s">
        <v>22</v>
      </c>
      <c r="C73" s="130"/>
      <c r="D73" s="131"/>
      <c r="E73" s="132"/>
      <c r="F73" s="133"/>
    </row>
    <row r="74" spans="1:6" ht="19.899999999999999" x14ac:dyDescent="0.3">
      <c r="A74" s="129"/>
      <c r="B74" s="63" t="s">
        <v>23</v>
      </c>
      <c r="C74" s="130"/>
      <c r="D74" s="131"/>
      <c r="E74" s="132"/>
      <c r="F74" s="133"/>
    </row>
    <row r="75" spans="1:6" x14ac:dyDescent="0.3">
      <c r="A75" s="16"/>
      <c r="B75" s="110" t="s">
        <v>28</v>
      </c>
      <c r="C75" s="110"/>
      <c r="D75" s="110"/>
      <c r="E75" s="17" t="s">
        <v>29</v>
      </c>
      <c r="F75" s="18">
        <f>F65</f>
        <v>0</v>
      </c>
    </row>
    <row r="76" spans="1:6" x14ac:dyDescent="0.3">
      <c r="A76" s="7"/>
      <c r="B76" s="108"/>
      <c r="C76" s="108"/>
      <c r="D76" s="108"/>
      <c r="E76" s="108"/>
      <c r="F76" s="108"/>
    </row>
    <row r="77" spans="1:6" ht="12.75" x14ac:dyDescent="0.35">
      <c r="A77" s="6" t="s">
        <v>9</v>
      </c>
      <c r="B77" s="109" t="s">
        <v>35</v>
      </c>
      <c r="C77" s="109"/>
      <c r="D77" s="109"/>
      <c r="E77" s="109"/>
      <c r="F77" s="109"/>
    </row>
    <row r="78" spans="1:6" x14ac:dyDescent="0.3">
      <c r="A78" s="7"/>
      <c r="B78" s="61" t="s">
        <v>83</v>
      </c>
      <c r="C78" s="8"/>
      <c r="D78" s="8"/>
      <c r="E78" s="8"/>
      <c r="F78" s="9"/>
    </row>
    <row r="79" spans="1:6" ht="29.65" x14ac:dyDescent="0.3">
      <c r="A79" s="27" t="s">
        <v>84</v>
      </c>
      <c r="B79" s="28" t="s">
        <v>85</v>
      </c>
      <c r="C79" s="23" t="s">
        <v>50</v>
      </c>
      <c r="D79" s="24">
        <v>390</v>
      </c>
      <c r="E79" s="25"/>
      <c r="F79" s="26">
        <f>ROUND(D79*E79,2)</f>
        <v>0</v>
      </c>
    </row>
    <row r="80" spans="1:6" ht="19.899999999999999" x14ac:dyDescent="0.3">
      <c r="A80" s="7"/>
      <c r="B80" s="61" t="s">
        <v>86</v>
      </c>
      <c r="C80" s="8"/>
      <c r="D80" s="8"/>
      <c r="E80" s="8"/>
      <c r="F80" s="9"/>
    </row>
    <row r="81" spans="1:6" ht="58.9" x14ac:dyDescent="0.3">
      <c r="A81" s="27" t="s">
        <v>87</v>
      </c>
      <c r="B81" s="28" t="s">
        <v>88</v>
      </c>
      <c r="C81" s="23" t="s">
        <v>40</v>
      </c>
      <c r="D81" s="24">
        <v>20</v>
      </c>
      <c r="E81" s="25"/>
      <c r="F81" s="26">
        <f>ROUND(D81*E81,2)</f>
        <v>0</v>
      </c>
    </row>
    <row r="82" spans="1:6" x14ac:dyDescent="0.3">
      <c r="A82" s="19" t="s">
        <v>9</v>
      </c>
      <c r="B82" s="61" t="s">
        <v>89</v>
      </c>
      <c r="C82" s="8"/>
      <c r="D82" s="8"/>
      <c r="E82" s="8"/>
      <c r="F82" s="9"/>
    </row>
    <row r="83" spans="1:6" ht="68.650000000000006" x14ac:dyDescent="0.3">
      <c r="A83" s="20"/>
      <c r="B83" s="62" t="s">
        <v>90</v>
      </c>
      <c r="C83" s="8"/>
      <c r="D83" s="8"/>
      <c r="E83" s="8"/>
      <c r="F83" s="9"/>
    </row>
    <row r="84" spans="1:6" x14ac:dyDescent="0.3">
      <c r="A84" s="21" t="s">
        <v>91</v>
      </c>
      <c r="B84" s="22" t="s">
        <v>92</v>
      </c>
      <c r="C84" s="23" t="s">
        <v>40</v>
      </c>
      <c r="D84" s="24">
        <v>4</v>
      </c>
      <c r="E84" s="25"/>
      <c r="F84" s="26">
        <f>ROUND(D84*E84,2)</f>
        <v>0</v>
      </c>
    </row>
    <row r="85" spans="1:6" x14ac:dyDescent="0.3">
      <c r="A85" s="7"/>
      <c r="B85" s="61" t="s">
        <v>93</v>
      </c>
      <c r="C85" s="8"/>
      <c r="D85" s="8"/>
      <c r="E85" s="8"/>
      <c r="F85" s="9"/>
    </row>
    <row r="86" spans="1:6" ht="49.5" thickBot="1" x14ac:dyDescent="0.35">
      <c r="A86" s="84" t="s">
        <v>94</v>
      </c>
      <c r="B86" s="85" t="s">
        <v>95</v>
      </c>
      <c r="C86" s="73" t="s">
        <v>40</v>
      </c>
      <c r="D86" s="74">
        <v>4</v>
      </c>
      <c r="E86" s="75"/>
      <c r="F86" s="76">
        <f>ROUND(D86*E86,2)</f>
        <v>0</v>
      </c>
    </row>
    <row r="87" spans="1:6" x14ac:dyDescent="0.3">
      <c r="A87" s="77"/>
      <c r="B87" s="78" t="s">
        <v>96</v>
      </c>
      <c r="C87" s="79"/>
      <c r="D87" s="79"/>
      <c r="E87" s="79"/>
      <c r="F87" s="80"/>
    </row>
    <row r="88" spans="1:6" ht="49.15" x14ac:dyDescent="0.3">
      <c r="A88" s="27" t="s">
        <v>97</v>
      </c>
      <c r="B88" s="28" t="s">
        <v>98</v>
      </c>
      <c r="C88" s="23" t="s">
        <v>40</v>
      </c>
      <c r="D88" s="24">
        <v>3</v>
      </c>
      <c r="E88" s="25"/>
      <c r="F88" s="26">
        <f>ROUND(D88*E88,2)</f>
        <v>0</v>
      </c>
    </row>
    <row r="89" spans="1:6" x14ac:dyDescent="0.3">
      <c r="A89" s="7"/>
      <c r="B89" s="61" t="s">
        <v>99</v>
      </c>
      <c r="C89" s="8"/>
      <c r="D89" s="8"/>
      <c r="E89" s="8"/>
      <c r="F89" s="9"/>
    </row>
    <row r="90" spans="1:6" ht="39.4" x14ac:dyDescent="0.3">
      <c r="A90" s="11" t="s">
        <v>100</v>
      </c>
      <c r="B90" s="62" t="s">
        <v>101</v>
      </c>
      <c r="C90" s="12" t="s">
        <v>40</v>
      </c>
      <c r="D90" s="29">
        <v>80</v>
      </c>
      <c r="E90" s="14"/>
      <c r="F90" s="15">
        <f>ROUND(D90*E90,2)</f>
        <v>0</v>
      </c>
    </row>
    <row r="91" spans="1:6" x14ac:dyDescent="0.3">
      <c r="A91" s="16"/>
      <c r="B91" s="110" t="s">
        <v>54</v>
      </c>
      <c r="C91" s="110"/>
      <c r="D91" s="110"/>
      <c r="E91" s="17" t="s">
        <v>29</v>
      </c>
      <c r="F91" s="18">
        <f>F79+F81+F84+F86+F88+F90</f>
        <v>0</v>
      </c>
    </row>
    <row r="92" spans="1:6" x14ac:dyDescent="0.3">
      <c r="A92" s="7"/>
      <c r="B92" s="108"/>
      <c r="C92" s="108"/>
      <c r="D92" s="108"/>
      <c r="E92" s="108"/>
      <c r="F92" s="108"/>
    </row>
    <row r="93" spans="1:6" x14ac:dyDescent="0.3">
      <c r="A93" s="5" t="s">
        <v>9</v>
      </c>
      <c r="B93" s="126" t="s">
        <v>102</v>
      </c>
      <c r="C93" s="126"/>
      <c r="D93" s="126"/>
      <c r="E93" s="126"/>
      <c r="F93" s="126"/>
    </row>
    <row r="94" spans="1:6" x14ac:dyDescent="0.3">
      <c r="A94" s="31" t="s">
        <v>9</v>
      </c>
      <c r="B94" s="66" t="s">
        <v>103</v>
      </c>
      <c r="C94" s="8"/>
      <c r="D94" s="8"/>
      <c r="E94" s="8"/>
      <c r="F94" s="9"/>
    </row>
    <row r="95" spans="1:6" ht="146.65" x14ac:dyDescent="0.3">
      <c r="A95" s="20"/>
      <c r="B95" s="62" t="s">
        <v>104</v>
      </c>
      <c r="C95" s="8"/>
      <c r="D95" s="8"/>
      <c r="E95" s="8"/>
      <c r="F95" s="9"/>
    </row>
    <row r="96" spans="1:6" x14ac:dyDescent="0.3">
      <c r="A96" s="21" t="s">
        <v>105</v>
      </c>
      <c r="B96" s="22" t="s">
        <v>106</v>
      </c>
      <c r="C96" s="23" t="s">
        <v>107</v>
      </c>
      <c r="D96" s="24">
        <v>15</v>
      </c>
      <c r="E96" s="25"/>
      <c r="F96" s="26">
        <f>ROUND(D96*E96,2)</f>
        <v>0</v>
      </c>
    </row>
    <row r="97" spans="1:6" x14ac:dyDescent="0.3">
      <c r="A97" s="21" t="s">
        <v>108</v>
      </c>
      <c r="B97" s="22" t="s">
        <v>109</v>
      </c>
      <c r="C97" s="23" t="s">
        <v>107</v>
      </c>
      <c r="D97" s="24">
        <v>80</v>
      </c>
      <c r="E97" s="25"/>
      <c r="F97" s="26">
        <f>ROUND(D97*E97,2)</f>
        <v>0</v>
      </c>
    </row>
    <row r="98" spans="1:6" x14ac:dyDescent="0.3">
      <c r="A98" s="21" t="s">
        <v>110</v>
      </c>
      <c r="B98" s="22" t="s">
        <v>111</v>
      </c>
      <c r="C98" s="23" t="s">
        <v>107</v>
      </c>
      <c r="D98" s="24">
        <v>16</v>
      </c>
      <c r="E98" s="25"/>
      <c r="F98" s="26">
        <f>ROUND(D98*E98,2)</f>
        <v>0</v>
      </c>
    </row>
    <row r="99" spans="1:6" x14ac:dyDescent="0.3">
      <c r="A99" s="19" t="s">
        <v>9</v>
      </c>
      <c r="B99" s="61" t="s">
        <v>112</v>
      </c>
      <c r="C99" s="8"/>
      <c r="D99" s="8"/>
      <c r="E99" s="8"/>
      <c r="F99" s="9"/>
    </row>
    <row r="100" spans="1:6" x14ac:dyDescent="0.3">
      <c r="A100" s="7"/>
      <c r="B100" s="64" t="s">
        <v>113</v>
      </c>
      <c r="C100" s="8"/>
      <c r="D100" s="8"/>
      <c r="E100" s="8"/>
      <c r="F100" s="9"/>
    </row>
    <row r="101" spans="1:6" ht="137.25" thickBot="1" x14ac:dyDescent="0.35">
      <c r="A101" s="84" t="s">
        <v>114</v>
      </c>
      <c r="B101" s="86" t="s">
        <v>115</v>
      </c>
      <c r="C101" s="73" t="s">
        <v>73</v>
      </c>
      <c r="D101" s="87">
        <v>2</v>
      </c>
      <c r="E101" s="75"/>
      <c r="F101" s="76">
        <f>ROUND(D101*E101,2)</f>
        <v>0</v>
      </c>
    </row>
    <row r="102" spans="1:6" ht="19.899999999999999" x14ac:dyDescent="0.3">
      <c r="A102" s="77"/>
      <c r="B102" s="88" t="s">
        <v>116</v>
      </c>
      <c r="C102" s="79"/>
      <c r="D102" s="79"/>
      <c r="E102" s="79"/>
      <c r="F102" s="80"/>
    </row>
    <row r="103" spans="1:6" ht="19.899999999999999" x14ac:dyDescent="0.3">
      <c r="A103" s="140" t="s">
        <v>117</v>
      </c>
      <c r="B103" s="67" t="s">
        <v>118</v>
      </c>
      <c r="C103" s="141" t="s">
        <v>73</v>
      </c>
      <c r="D103" s="142">
        <v>1</v>
      </c>
      <c r="E103" s="143"/>
      <c r="F103" s="144">
        <f t="shared" ref="F103" si="2">ROUND(D103*E103,2)</f>
        <v>0</v>
      </c>
    </row>
    <row r="104" spans="1:6" ht="29.65" x14ac:dyDescent="0.3">
      <c r="A104" s="140"/>
      <c r="B104" s="68" t="s">
        <v>119</v>
      </c>
      <c r="C104" s="141"/>
      <c r="D104" s="142"/>
      <c r="E104" s="143"/>
      <c r="F104" s="144"/>
    </row>
    <row r="105" spans="1:6" ht="19.899999999999999" x14ac:dyDescent="0.3">
      <c r="A105" s="140"/>
      <c r="B105" s="68" t="s">
        <v>120</v>
      </c>
      <c r="C105" s="141"/>
      <c r="D105" s="142"/>
      <c r="E105" s="143"/>
      <c r="F105" s="144"/>
    </row>
    <row r="106" spans="1:6" ht="29.65" x14ac:dyDescent="0.3">
      <c r="A106" s="140"/>
      <c r="B106" s="68" t="s">
        <v>121</v>
      </c>
      <c r="C106" s="141"/>
      <c r="D106" s="142"/>
      <c r="E106" s="143"/>
      <c r="F106" s="144"/>
    </row>
    <row r="107" spans="1:6" ht="19.899999999999999" x14ac:dyDescent="0.3">
      <c r="A107" s="140"/>
      <c r="B107" s="68" t="s">
        <v>122</v>
      </c>
      <c r="C107" s="141"/>
      <c r="D107" s="142"/>
      <c r="E107" s="143"/>
      <c r="F107" s="144"/>
    </row>
    <row r="108" spans="1:6" ht="29.65" x14ac:dyDescent="0.3">
      <c r="A108" s="140"/>
      <c r="B108" s="68" t="s">
        <v>123</v>
      </c>
      <c r="C108" s="141"/>
      <c r="D108" s="142"/>
      <c r="E108" s="143"/>
      <c r="F108" s="144"/>
    </row>
    <row r="109" spans="1:6" ht="19.899999999999999" x14ac:dyDescent="0.3">
      <c r="A109" s="140"/>
      <c r="B109" s="68" t="s">
        <v>124</v>
      </c>
      <c r="C109" s="141"/>
      <c r="D109" s="142"/>
      <c r="E109" s="143"/>
      <c r="F109" s="144"/>
    </row>
    <row r="110" spans="1:6" ht="19.899999999999999" x14ac:dyDescent="0.3">
      <c r="A110" s="140"/>
      <c r="B110" s="68" t="s">
        <v>125</v>
      </c>
      <c r="C110" s="141"/>
      <c r="D110" s="142"/>
      <c r="E110" s="143"/>
      <c r="F110" s="144"/>
    </row>
    <row r="111" spans="1:6" x14ac:dyDescent="0.3">
      <c r="A111" s="140"/>
      <c r="B111" s="68" t="s">
        <v>126</v>
      </c>
      <c r="C111" s="141"/>
      <c r="D111" s="142"/>
      <c r="E111" s="143"/>
      <c r="F111" s="144"/>
    </row>
    <row r="112" spans="1:6" ht="19.899999999999999" x14ac:dyDescent="0.3">
      <c r="A112" s="140"/>
      <c r="B112" s="68" t="s">
        <v>127</v>
      </c>
      <c r="C112" s="141"/>
      <c r="D112" s="142"/>
      <c r="E112" s="143"/>
      <c r="F112" s="144"/>
    </row>
    <row r="113" spans="1:6" x14ac:dyDescent="0.3">
      <c r="A113" s="140"/>
      <c r="B113" s="68" t="s">
        <v>128</v>
      </c>
      <c r="C113" s="141"/>
      <c r="D113" s="142"/>
      <c r="E113" s="143"/>
      <c r="F113" s="144"/>
    </row>
    <row r="114" spans="1:6" ht="39.4" x14ac:dyDescent="0.3">
      <c r="A114" s="140"/>
      <c r="B114" s="68" t="s">
        <v>129</v>
      </c>
      <c r="C114" s="141"/>
      <c r="D114" s="142"/>
      <c r="E114" s="143"/>
      <c r="F114" s="144"/>
    </row>
    <row r="115" spans="1:6" ht="19.899999999999999" x14ac:dyDescent="0.3">
      <c r="A115" s="140"/>
      <c r="B115" s="34" t="s">
        <v>130</v>
      </c>
      <c r="C115" s="141"/>
      <c r="D115" s="142"/>
      <c r="E115" s="143"/>
      <c r="F115" s="144"/>
    </row>
    <row r="116" spans="1:6" x14ac:dyDescent="0.3">
      <c r="A116" s="7"/>
      <c r="B116" s="64" t="s">
        <v>131</v>
      </c>
      <c r="C116" s="8"/>
      <c r="D116" s="8"/>
      <c r="E116" s="8"/>
      <c r="F116" s="9"/>
    </row>
    <row r="117" spans="1:6" ht="136.9" x14ac:dyDescent="0.3">
      <c r="A117" s="27" t="s">
        <v>132</v>
      </c>
      <c r="B117" s="32" t="s">
        <v>133</v>
      </c>
      <c r="C117" s="23" t="s">
        <v>73</v>
      </c>
      <c r="D117" s="33">
        <v>3</v>
      </c>
      <c r="E117" s="25"/>
      <c r="F117" s="26">
        <f>ROUND(D117*E117,2)</f>
        <v>0</v>
      </c>
    </row>
    <row r="118" spans="1:6" ht="19.899999999999999" x14ac:dyDescent="0.3">
      <c r="A118" s="7"/>
      <c r="B118" s="64" t="s">
        <v>134</v>
      </c>
      <c r="C118" s="8"/>
      <c r="D118" s="8"/>
      <c r="E118" s="8"/>
      <c r="F118" s="9"/>
    </row>
    <row r="119" spans="1:6" ht="68.650000000000006" x14ac:dyDescent="0.3">
      <c r="A119" s="27" t="s">
        <v>135</v>
      </c>
      <c r="B119" s="32" t="s">
        <v>136</v>
      </c>
      <c r="C119" s="23" t="s">
        <v>40</v>
      </c>
      <c r="D119" s="24">
        <v>15</v>
      </c>
      <c r="E119" s="25"/>
      <c r="F119" s="26">
        <f>ROUND(D119*E119,2)</f>
        <v>0</v>
      </c>
    </row>
    <row r="120" spans="1:6" x14ac:dyDescent="0.3">
      <c r="A120" s="7"/>
      <c r="B120" s="64" t="s">
        <v>137</v>
      </c>
      <c r="C120" s="8"/>
      <c r="D120" s="8"/>
      <c r="E120" s="8"/>
      <c r="F120" s="9"/>
    </row>
    <row r="121" spans="1:6" ht="39.4" x14ac:dyDescent="0.3">
      <c r="A121" s="27" t="s">
        <v>138</v>
      </c>
      <c r="B121" s="32" t="s">
        <v>139</v>
      </c>
      <c r="C121" s="23" t="s">
        <v>73</v>
      </c>
      <c r="D121" s="33">
        <v>1</v>
      </c>
      <c r="E121" s="25"/>
      <c r="F121" s="26">
        <f>ROUND(D121*E121,2)</f>
        <v>0</v>
      </c>
    </row>
    <row r="122" spans="1:6" x14ac:dyDescent="0.3">
      <c r="A122" s="7"/>
      <c r="B122" s="64" t="s">
        <v>140</v>
      </c>
      <c r="C122" s="8"/>
      <c r="D122" s="8"/>
      <c r="E122" s="8"/>
      <c r="F122" s="9"/>
    </row>
    <row r="123" spans="1:6" ht="30" thickBot="1" x14ac:dyDescent="0.35">
      <c r="A123" s="84" t="s">
        <v>141</v>
      </c>
      <c r="B123" s="86" t="s">
        <v>142</v>
      </c>
      <c r="C123" s="73" t="s">
        <v>73</v>
      </c>
      <c r="D123" s="87">
        <v>1</v>
      </c>
      <c r="E123" s="75"/>
      <c r="F123" s="76">
        <f>ROUND(D123*E123,2)</f>
        <v>0</v>
      </c>
    </row>
    <row r="124" spans="1:6" ht="19.899999999999999" x14ac:dyDescent="0.3">
      <c r="A124" s="77"/>
      <c r="B124" s="88" t="s">
        <v>143</v>
      </c>
      <c r="C124" s="79"/>
      <c r="D124" s="79"/>
      <c r="E124" s="79"/>
      <c r="F124" s="80"/>
    </row>
    <row r="125" spans="1:6" ht="58.9" x14ac:dyDescent="0.3">
      <c r="A125" s="27" t="s">
        <v>144</v>
      </c>
      <c r="B125" s="32" t="s">
        <v>145</v>
      </c>
      <c r="C125" s="23" t="s">
        <v>107</v>
      </c>
      <c r="D125" s="24">
        <v>3.1</v>
      </c>
      <c r="E125" s="25"/>
      <c r="F125" s="26">
        <f>ROUND(D125*E125,2)</f>
        <v>0</v>
      </c>
    </row>
    <row r="126" spans="1:6" x14ac:dyDescent="0.3">
      <c r="A126" s="7"/>
      <c r="B126" s="64" t="s">
        <v>146</v>
      </c>
      <c r="C126" s="8"/>
      <c r="D126" s="8"/>
      <c r="E126" s="8"/>
      <c r="F126" s="9"/>
    </row>
    <row r="127" spans="1:6" ht="49.15" x14ac:dyDescent="0.3">
      <c r="A127" s="27" t="s">
        <v>147</v>
      </c>
      <c r="B127" s="32" t="s">
        <v>148</v>
      </c>
      <c r="C127" s="23" t="s">
        <v>24</v>
      </c>
      <c r="D127" s="33">
        <v>1</v>
      </c>
      <c r="E127" s="25"/>
      <c r="F127" s="26">
        <f>ROUND(D127*E127,2)</f>
        <v>0</v>
      </c>
    </row>
    <row r="128" spans="1:6" x14ac:dyDescent="0.3">
      <c r="A128" s="7"/>
      <c r="B128" s="64" t="s">
        <v>149</v>
      </c>
      <c r="C128" s="8"/>
      <c r="D128" s="8"/>
      <c r="E128" s="8"/>
      <c r="F128" s="9"/>
    </row>
    <row r="129" spans="1:6" ht="175.9" x14ac:dyDescent="0.3">
      <c r="A129" s="27" t="s">
        <v>150</v>
      </c>
      <c r="B129" s="32" t="s">
        <v>151</v>
      </c>
      <c r="C129" s="23" t="s">
        <v>73</v>
      </c>
      <c r="D129" s="35">
        <v>8</v>
      </c>
      <c r="E129" s="25"/>
      <c r="F129" s="26">
        <f>ROUND(D129*E129,2)</f>
        <v>0</v>
      </c>
    </row>
    <row r="130" spans="1:6" x14ac:dyDescent="0.3">
      <c r="A130" s="31" t="s">
        <v>9</v>
      </c>
      <c r="B130" s="66" t="s">
        <v>152</v>
      </c>
      <c r="C130" s="8"/>
      <c r="D130" s="8"/>
      <c r="E130" s="8"/>
      <c r="F130" s="9"/>
    </row>
    <row r="131" spans="1:6" ht="117.4" x14ac:dyDescent="0.3">
      <c r="A131" s="20"/>
      <c r="B131" s="62" t="s">
        <v>153</v>
      </c>
      <c r="C131" s="8"/>
      <c r="D131" s="8"/>
      <c r="E131" s="8"/>
      <c r="F131" s="9"/>
    </row>
    <row r="132" spans="1:6" x14ac:dyDescent="0.3">
      <c r="A132" s="19" t="s">
        <v>154</v>
      </c>
      <c r="B132" s="64" t="s">
        <v>155</v>
      </c>
      <c r="C132" s="12" t="s">
        <v>107</v>
      </c>
      <c r="D132" s="29">
        <v>12</v>
      </c>
      <c r="E132" s="14"/>
      <c r="F132" s="15">
        <f>ROUND(D132*E132,2)</f>
        <v>0</v>
      </c>
    </row>
    <row r="133" spans="1:6" x14ac:dyDescent="0.3">
      <c r="A133" s="16"/>
      <c r="B133" s="110" t="s">
        <v>156</v>
      </c>
      <c r="C133" s="110"/>
      <c r="D133" s="110"/>
      <c r="E133" s="17" t="s">
        <v>29</v>
      </c>
      <c r="F133" s="18">
        <f>F96+F97+F98+F101+F103+F117+F119+F121+F123+F125+F127+F129+F132</f>
        <v>0</v>
      </c>
    </row>
    <row r="134" spans="1:6" x14ac:dyDescent="0.3">
      <c r="A134" s="7"/>
      <c r="B134" s="108"/>
      <c r="C134" s="108"/>
      <c r="D134" s="108"/>
      <c r="E134" s="108"/>
      <c r="F134" s="108"/>
    </row>
    <row r="135" spans="1:6" x14ac:dyDescent="0.3">
      <c r="A135" s="5" t="s">
        <v>9</v>
      </c>
      <c r="B135" s="126" t="s">
        <v>157</v>
      </c>
      <c r="C135" s="126"/>
      <c r="D135" s="126"/>
      <c r="E135" s="126"/>
      <c r="F135" s="126"/>
    </row>
    <row r="136" spans="1:6" x14ac:dyDescent="0.3">
      <c r="A136" s="31" t="s">
        <v>9</v>
      </c>
      <c r="B136" s="66" t="s">
        <v>103</v>
      </c>
      <c r="C136" s="8"/>
      <c r="D136" s="8"/>
      <c r="E136" s="8"/>
      <c r="F136" s="9"/>
    </row>
    <row r="137" spans="1:6" ht="146.65" x14ac:dyDescent="0.3">
      <c r="A137" s="20"/>
      <c r="B137" s="62" t="s">
        <v>158</v>
      </c>
      <c r="C137" s="8"/>
      <c r="D137" s="8"/>
      <c r="E137" s="8"/>
      <c r="F137" s="9"/>
    </row>
    <row r="138" spans="1:6" ht="11.65" thickBot="1" x14ac:dyDescent="0.35">
      <c r="A138" s="71" t="s">
        <v>159</v>
      </c>
      <c r="B138" s="72" t="s">
        <v>160</v>
      </c>
      <c r="C138" s="73" t="s">
        <v>107</v>
      </c>
      <c r="D138" s="74">
        <v>5</v>
      </c>
      <c r="E138" s="75"/>
      <c r="F138" s="76">
        <f>ROUND(D138*E138,2)</f>
        <v>0</v>
      </c>
    </row>
    <row r="139" spans="1:6" x14ac:dyDescent="0.3">
      <c r="A139" s="89" t="s">
        <v>9</v>
      </c>
      <c r="B139" s="78" t="s">
        <v>161</v>
      </c>
      <c r="C139" s="79"/>
      <c r="D139" s="79"/>
      <c r="E139" s="79"/>
      <c r="F139" s="80"/>
    </row>
    <row r="140" spans="1:6" ht="19.899999999999999" x14ac:dyDescent="0.3">
      <c r="A140" s="7"/>
      <c r="B140" s="64" t="s">
        <v>116</v>
      </c>
      <c r="C140" s="8"/>
      <c r="D140" s="8"/>
      <c r="E140" s="8"/>
      <c r="F140" s="9"/>
    </row>
    <row r="141" spans="1:6" ht="19.899999999999999" x14ac:dyDescent="0.3">
      <c r="A141" s="140" t="s">
        <v>162</v>
      </c>
      <c r="B141" s="67" t="s">
        <v>118</v>
      </c>
      <c r="C141" s="141" t="s">
        <v>73</v>
      </c>
      <c r="D141" s="142">
        <v>1</v>
      </c>
      <c r="E141" s="143"/>
      <c r="F141" s="144">
        <f t="shared" ref="F141" si="3">ROUND(D141*E141,2)</f>
        <v>0</v>
      </c>
    </row>
    <row r="142" spans="1:6" ht="29.65" x14ac:dyDescent="0.3">
      <c r="A142" s="140"/>
      <c r="B142" s="68" t="s">
        <v>119</v>
      </c>
      <c r="C142" s="141"/>
      <c r="D142" s="142"/>
      <c r="E142" s="143"/>
      <c r="F142" s="144"/>
    </row>
    <row r="143" spans="1:6" ht="19.899999999999999" x14ac:dyDescent="0.3">
      <c r="A143" s="140"/>
      <c r="B143" s="68" t="s">
        <v>120</v>
      </c>
      <c r="C143" s="141"/>
      <c r="D143" s="142"/>
      <c r="E143" s="143"/>
      <c r="F143" s="144"/>
    </row>
    <row r="144" spans="1:6" ht="29.65" x14ac:dyDescent="0.3">
      <c r="A144" s="140"/>
      <c r="B144" s="68" t="s">
        <v>121</v>
      </c>
      <c r="C144" s="141"/>
      <c r="D144" s="142"/>
      <c r="E144" s="143"/>
      <c r="F144" s="144"/>
    </row>
    <row r="145" spans="1:6" ht="19.899999999999999" x14ac:dyDescent="0.3">
      <c r="A145" s="140"/>
      <c r="B145" s="68" t="s">
        <v>122</v>
      </c>
      <c r="C145" s="141"/>
      <c r="D145" s="142"/>
      <c r="E145" s="143"/>
      <c r="F145" s="144"/>
    </row>
    <row r="146" spans="1:6" ht="29.65" x14ac:dyDescent="0.3">
      <c r="A146" s="140"/>
      <c r="B146" s="68" t="s">
        <v>123</v>
      </c>
      <c r="C146" s="141"/>
      <c r="D146" s="142"/>
      <c r="E146" s="143"/>
      <c r="F146" s="144"/>
    </row>
    <row r="147" spans="1:6" ht="19.899999999999999" x14ac:dyDescent="0.3">
      <c r="A147" s="140"/>
      <c r="B147" s="68" t="s">
        <v>124</v>
      </c>
      <c r="C147" s="141"/>
      <c r="D147" s="142"/>
      <c r="E147" s="143"/>
      <c r="F147" s="144"/>
    </row>
    <row r="148" spans="1:6" ht="19.899999999999999" x14ac:dyDescent="0.3">
      <c r="A148" s="140"/>
      <c r="B148" s="68" t="s">
        <v>125</v>
      </c>
      <c r="C148" s="141"/>
      <c r="D148" s="142"/>
      <c r="E148" s="143"/>
      <c r="F148" s="144"/>
    </row>
    <row r="149" spans="1:6" x14ac:dyDescent="0.3">
      <c r="A149" s="140"/>
      <c r="B149" s="68" t="s">
        <v>126</v>
      </c>
      <c r="C149" s="141"/>
      <c r="D149" s="142"/>
      <c r="E149" s="143"/>
      <c r="F149" s="144"/>
    </row>
    <row r="150" spans="1:6" ht="19.899999999999999" x14ac:dyDescent="0.3">
      <c r="A150" s="140"/>
      <c r="B150" s="68" t="s">
        <v>127</v>
      </c>
      <c r="C150" s="141"/>
      <c r="D150" s="142"/>
      <c r="E150" s="143"/>
      <c r="F150" s="144"/>
    </row>
    <row r="151" spans="1:6" x14ac:dyDescent="0.3">
      <c r="A151" s="140"/>
      <c r="B151" s="68" t="s">
        <v>128</v>
      </c>
      <c r="C151" s="141"/>
      <c r="D151" s="142"/>
      <c r="E151" s="143"/>
      <c r="F151" s="144"/>
    </row>
    <row r="152" spans="1:6" ht="39.4" x14ac:dyDescent="0.3">
      <c r="A152" s="140"/>
      <c r="B152" s="68" t="s">
        <v>129</v>
      </c>
      <c r="C152" s="141"/>
      <c r="D152" s="142"/>
      <c r="E152" s="143"/>
      <c r="F152" s="144"/>
    </row>
    <row r="153" spans="1:6" ht="19.899999999999999" x14ac:dyDescent="0.3">
      <c r="A153" s="140"/>
      <c r="B153" s="34" t="s">
        <v>130</v>
      </c>
      <c r="C153" s="141"/>
      <c r="D153" s="142"/>
      <c r="E153" s="143"/>
      <c r="F153" s="144"/>
    </row>
    <row r="154" spans="1:6" x14ac:dyDescent="0.3">
      <c r="A154" s="31" t="s">
        <v>9</v>
      </c>
      <c r="B154" s="66" t="s">
        <v>163</v>
      </c>
      <c r="C154" s="8"/>
      <c r="D154" s="8"/>
      <c r="E154" s="8"/>
      <c r="F154" s="9"/>
    </row>
    <row r="155" spans="1:6" x14ac:dyDescent="0.3">
      <c r="A155" s="7"/>
      <c r="B155" s="64" t="s">
        <v>164</v>
      </c>
      <c r="C155" s="8"/>
      <c r="D155" s="8"/>
      <c r="E155" s="8"/>
      <c r="F155" s="9"/>
    </row>
    <row r="156" spans="1:6" ht="39.4" x14ac:dyDescent="0.3">
      <c r="A156" s="11" t="s">
        <v>165</v>
      </c>
      <c r="B156" s="67" t="s">
        <v>166</v>
      </c>
      <c r="C156" s="12" t="s">
        <v>24</v>
      </c>
      <c r="D156" s="13">
        <v>1</v>
      </c>
      <c r="E156" s="14"/>
      <c r="F156" s="15">
        <f>ROUND(D156*E156,2)</f>
        <v>0</v>
      </c>
    </row>
    <row r="157" spans="1:6" x14ac:dyDescent="0.3">
      <c r="A157" s="16"/>
      <c r="B157" s="110" t="s">
        <v>167</v>
      </c>
      <c r="C157" s="110"/>
      <c r="D157" s="110"/>
      <c r="E157" s="17" t="s">
        <v>29</v>
      </c>
      <c r="F157" s="18">
        <f>F138+F141+F156</f>
        <v>0</v>
      </c>
    </row>
    <row r="158" spans="1:6" x14ac:dyDescent="0.3">
      <c r="A158" s="7"/>
      <c r="B158" s="108"/>
      <c r="C158" s="108"/>
      <c r="D158" s="108"/>
      <c r="E158" s="108"/>
      <c r="F158" s="108"/>
    </row>
    <row r="159" spans="1:6" ht="12.75" x14ac:dyDescent="0.35">
      <c r="A159" s="36" t="s">
        <v>9</v>
      </c>
      <c r="B159" s="69" t="s">
        <v>168</v>
      </c>
      <c r="C159" s="8"/>
      <c r="D159" s="8"/>
      <c r="E159" s="8"/>
      <c r="F159" s="9"/>
    </row>
    <row r="160" spans="1:6" x14ac:dyDescent="0.3">
      <c r="A160" s="7"/>
      <c r="B160" s="61" t="s">
        <v>169</v>
      </c>
      <c r="C160" s="8"/>
      <c r="D160" s="8"/>
      <c r="E160" s="8"/>
      <c r="F160" s="9"/>
    </row>
    <row r="161" spans="1:6" ht="39.4" x14ac:dyDescent="0.3">
      <c r="A161" s="27" t="s">
        <v>170</v>
      </c>
      <c r="B161" s="28" t="s">
        <v>171</v>
      </c>
      <c r="C161" s="23" t="s">
        <v>24</v>
      </c>
      <c r="D161" s="33">
        <v>1</v>
      </c>
      <c r="E161" s="25"/>
      <c r="F161" s="26">
        <f>ROUND(D161*E161,2)</f>
        <v>0</v>
      </c>
    </row>
    <row r="162" spans="1:6" x14ac:dyDescent="0.3">
      <c r="A162" s="7"/>
      <c r="B162" s="61" t="s">
        <v>172</v>
      </c>
      <c r="C162" s="8"/>
      <c r="D162" s="8"/>
      <c r="E162" s="8"/>
      <c r="F162" s="9"/>
    </row>
    <row r="163" spans="1:6" ht="39.4" x14ac:dyDescent="0.3">
      <c r="A163" s="27" t="s">
        <v>173</v>
      </c>
      <c r="B163" s="28" t="s">
        <v>174</v>
      </c>
      <c r="C163" s="23" t="s">
        <v>24</v>
      </c>
      <c r="D163" s="33">
        <v>1</v>
      </c>
      <c r="E163" s="25"/>
      <c r="F163" s="26">
        <f>ROUND(D163*E163,2)</f>
        <v>0</v>
      </c>
    </row>
    <row r="164" spans="1:6" ht="12.75" x14ac:dyDescent="0.35">
      <c r="A164" s="6" t="s">
        <v>9</v>
      </c>
      <c r="B164" s="138" t="s">
        <v>175</v>
      </c>
      <c r="C164" s="138"/>
      <c r="D164" s="138"/>
      <c r="E164" s="138"/>
      <c r="F164" s="138"/>
    </row>
    <row r="165" spans="1:6" x14ac:dyDescent="0.3">
      <c r="A165" s="37" t="s">
        <v>9</v>
      </c>
      <c r="B165" s="139" t="s">
        <v>176</v>
      </c>
      <c r="C165" s="139"/>
      <c r="D165" s="139"/>
      <c r="E165" s="139"/>
      <c r="F165" s="139"/>
    </row>
    <row r="166" spans="1:6" x14ac:dyDescent="0.3">
      <c r="A166" s="7"/>
      <c r="B166" s="64" t="s">
        <v>177</v>
      </c>
      <c r="C166" s="8"/>
      <c r="D166" s="8"/>
      <c r="E166" s="8"/>
      <c r="F166" s="9"/>
    </row>
    <row r="167" spans="1:6" ht="58.9" x14ac:dyDescent="0.3">
      <c r="A167" s="11" t="s">
        <v>178</v>
      </c>
      <c r="B167" s="67" t="s">
        <v>179</v>
      </c>
      <c r="C167" s="12" t="s">
        <v>107</v>
      </c>
      <c r="D167" s="29">
        <v>210</v>
      </c>
      <c r="E167" s="14"/>
      <c r="F167" s="15">
        <f>ROUND(D167*E167,2)</f>
        <v>0</v>
      </c>
    </row>
    <row r="168" spans="1:6" ht="11.65" thickBot="1" x14ac:dyDescent="0.35">
      <c r="A168" s="81"/>
      <c r="B168" s="127" t="s">
        <v>180</v>
      </c>
      <c r="C168" s="127"/>
      <c r="D168" s="127"/>
      <c r="E168" s="82" t="s">
        <v>29</v>
      </c>
      <c r="F168" s="83">
        <f>F167</f>
        <v>0</v>
      </c>
    </row>
    <row r="169" spans="1:6" x14ac:dyDescent="0.3">
      <c r="A169" s="77"/>
      <c r="B169" s="128"/>
      <c r="C169" s="128"/>
      <c r="D169" s="128"/>
      <c r="E169" s="128"/>
      <c r="F169" s="128"/>
    </row>
    <row r="170" spans="1:6" x14ac:dyDescent="0.3">
      <c r="A170" s="37" t="s">
        <v>9</v>
      </c>
      <c r="B170" s="135" t="s">
        <v>181</v>
      </c>
      <c r="C170" s="135"/>
      <c r="D170" s="135"/>
      <c r="E170" s="135"/>
      <c r="F170" s="135"/>
    </row>
    <row r="171" spans="1:6" x14ac:dyDescent="0.3">
      <c r="A171" s="7"/>
      <c r="B171" s="64" t="s">
        <v>182</v>
      </c>
      <c r="C171" s="8"/>
      <c r="D171" s="8"/>
      <c r="E171" s="8"/>
      <c r="F171" s="9"/>
    </row>
    <row r="172" spans="1:6" ht="49.15" x14ac:dyDescent="0.3">
      <c r="A172" s="11" t="s">
        <v>183</v>
      </c>
      <c r="B172" s="67" t="s">
        <v>184</v>
      </c>
      <c r="C172" s="12" t="s">
        <v>107</v>
      </c>
      <c r="D172" s="29">
        <v>20</v>
      </c>
      <c r="E172" s="14"/>
      <c r="F172" s="15">
        <f>ROUND(D172*E172,2)</f>
        <v>0</v>
      </c>
    </row>
    <row r="173" spans="1:6" x14ac:dyDescent="0.3">
      <c r="A173" s="16"/>
      <c r="B173" s="134" t="s">
        <v>185</v>
      </c>
      <c r="C173" s="134"/>
      <c r="D173" s="134"/>
      <c r="E173" s="17" t="s">
        <v>29</v>
      </c>
      <c r="F173" s="18">
        <f>F172</f>
        <v>0</v>
      </c>
    </row>
    <row r="174" spans="1:6" x14ac:dyDescent="0.3">
      <c r="A174" s="7"/>
      <c r="B174" s="108"/>
      <c r="C174" s="108"/>
      <c r="D174" s="108"/>
      <c r="E174" s="108"/>
      <c r="F174" s="108"/>
    </row>
    <row r="175" spans="1:6" x14ac:dyDescent="0.3">
      <c r="A175" s="37" t="s">
        <v>9</v>
      </c>
      <c r="B175" s="135" t="s">
        <v>186</v>
      </c>
      <c r="C175" s="135"/>
      <c r="D175" s="135"/>
      <c r="E175" s="135"/>
      <c r="F175" s="135"/>
    </row>
    <row r="176" spans="1:6" x14ac:dyDescent="0.3">
      <c r="A176" s="19" t="s">
        <v>9</v>
      </c>
      <c r="B176" s="64" t="s">
        <v>187</v>
      </c>
      <c r="C176" s="8"/>
      <c r="D176" s="8"/>
      <c r="E176" s="8"/>
      <c r="F176" s="9"/>
    </row>
    <row r="177" spans="1:6" ht="97.9" x14ac:dyDescent="0.3">
      <c r="A177" s="20"/>
      <c r="B177" s="67" t="s">
        <v>188</v>
      </c>
      <c r="C177" s="8"/>
      <c r="D177" s="8"/>
      <c r="E177" s="8"/>
      <c r="F177" s="9"/>
    </row>
    <row r="178" spans="1:6" x14ac:dyDescent="0.3">
      <c r="A178" s="21" t="s">
        <v>189</v>
      </c>
      <c r="B178" s="38" t="s">
        <v>190</v>
      </c>
      <c r="C178" s="23" t="s">
        <v>107</v>
      </c>
      <c r="D178" s="24">
        <v>60</v>
      </c>
      <c r="E178" s="25"/>
      <c r="F178" s="26">
        <f>ROUND(D178*E178,2)</f>
        <v>0</v>
      </c>
    </row>
    <row r="179" spans="1:6" x14ac:dyDescent="0.3">
      <c r="A179" s="19" t="s">
        <v>9</v>
      </c>
      <c r="B179" s="64" t="s">
        <v>191</v>
      </c>
      <c r="C179" s="8"/>
      <c r="D179" s="8"/>
      <c r="E179" s="8"/>
      <c r="F179" s="9"/>
    </row>
    <row r="180" spans="1:6" ht="117.4" x14ac:dyDescent="0.3">
      <c r="A180" s="20"/>
      <c r="B180" s="67" t="s">
        <v>192</v>
      </c>
      <c r="C180" s="8"/>
      <c r="D180" s="8"/>
      <c r="E180" s="8"/>
      <c r="F180" s="9"/>
    </row>
    <row r="181" spans="1:6" x14ac:dyDescent="0.3">
      <c r="A181" s="19" t="s">
        <v>193</v>
      </c>
      <c r="B181" s="65" t="s">
        <v>194</v>
      </c>
      <c r="C181" s="12" t="s">
        <v>73</v>
      </c>
      <c r="D181" s="39">
        <v>1</v>
      </c>
      <c r="E181" s="14"/>
      <c r="F181" s="15">
        <f>ROUND(D181*E181,2)</f>
        <v>0</v>
      </c>
    </row>
    <row r="182" spans="1:6" x14ac:dyDescent="0.3">
      <c r="A182" s="16"/>
      <c r="B182" s="134" t="s">
        <v>195</v>
      </c>
      <c r="C182" s="134"/>
      <c r="D182" s="134"/>
      <c r="E182" s="17" t="s">
        <v>29</v>
      </c>
      <c r="F182" s="18">
        <f>F178+F181</f>
        <v>0</v>
      </c>
    </row>
    <row r="183" spans="1:6" x14ac:dyDescent="0.3">
      <c r="A183" s="7"/>
      <c r="B183" s="108"/>
      <c r="C183" s="108"/>
      <c r="D183" s="108"/>
      <c r="E183" s="108"/>
      <c r="F183" s="108"/>
    </row>
    <row r="184" spans="1:6" x14ac:dyDescent="0.3">
      <c r="A184" s="37" t="s">
        <v>9</v>
      </c>
      <c r="B184" s="135" t="s">
        <v>196</v>
      </c>
      <c r="C184" s="135"/>
      <c r="D184" s="135"/>
      <c r="E184" s="135"/>
      <c r="F184" s="135"/>
    </row>
    <row r="185" spans="1:6" x14ac:dyDescent="0.3">
      <c r="A185" s="7"/>
      <c r="B185" s="64" t="s">
        <v>197</v>
      </c>
      <c r="C185" s="8"/>
      <c r="D185" s="8"/>
      <c r="E185" s="8"/>
      <c r="F185" s="9"/>
    </row>
    <row r="186" spans="1:6" ht="39.4" x14ac:dyDescent="0.3">
      <c r="A186" s="27" t="s">
        <v>198</v>
      </c>
      <c r="B186" s="32" t="s">
        <v>199</v>
      </c>
      <c r="C186" s="23" t="s">
        <v>107</v>
      </c>
      <c r="D186" s="24">
        <v>95</v>
      </c>
      <c r="E186" s="25"/>
      <c r="F186" s="26">
        <f>ROUND(D186*E186,2)</f>
        <v>0</v>
      </c>
    </row>
    <row r="187" spans="1:6" ht="19.899999999999999" x14ac:dyDescent="0.3">
      <c r="A187" s="7"/>
      <c r="B187" s="64" t="s">
        <v>200</v>
      </c>
      <c r="C187" s="8"/>
      <c r="D187" s="8"/>
      <c r="E187" s="8"/>
      <c r="F187" s="9"/>
    </row>
    <row r="188" spans="1:6" ht="108" thickBot="1" x14ac:dyDescent="0.35">
      <c r="A188" s="113" t="s">
        <v>201</v>
      </c>
      <c r="B188" s="67" t="s">
        <v>202</v>
      </c>
      <c r="C188" s="115" t="s">
        <v>107</v>
      </c>
      <c r="D188" s="136">
        <v>95</v>
      </c>
      <c r="E188" s="119"/>
      <c r="F188" s="121">
        <f t="shared" ref="F188" si="4">ROUND(D188*E188,2)</f>
        <v>0</v>
      </c>
    </row>
    <row r="189" spans="1:6" ht="49.5" thickBot="1" x14ac:dyDescent="0.35">
      <c r="A189" s="114"/>
      <c r="B189" s="94" t="s">
        <v>203</v>
      </c>
      <c r="C189" s="116"/>
      <c r="D189" s="137"/>
      <c r="E189" s="120"/>
      <c r="F189" s="122"/>
    </row>
    <row r="190" spans="1:6" x14ac:dyDescent="0.3">
      <c r="A190" s="77"/>
      <c r="B190" s="95" t="s">
        <v>204</v>
      </c>
      <c r="C190" s="79"/>
      <c r="D190" s="79"/>
      <c r="E190" s="79"/>
      <c r="F190" s="80"/>
    </row>
    <row r="191" spans="1:6" ht="117.4" x14ac:dyDescent="0.3">
      <c r="A191" s="11" t="s">
        <v>205</v>
      </c>
      <c r="B191" s="67" t="s">
        <v>206</v>
      </c>
      <c r="C191" s="12" t="s">
        <v>73</v>
      </c>
      <c r="D191" s="39">
        <v>4</v>
      </c>
      <c r="E191" s="14"/>
      <c r="F191" s="15">
        <f>ROUND(D191*E191,2)</f>
        <v>0</v>
      </c>
    </row>
    <row r="192" spans="1:6" x14ac:dyDescent="0.3">
      <c r="A192" s="16"/>
      <c r="B192" s="134" t="s">
        <v>207</v>
      </c>
      <c r="C192" s="134"/>
      <c r="D192" s="134"/>
      <c r="E192" s="17" t="s">
        <v>29</v>
      </c>
      <c r="F192" s="18">
        <f>F186+F188+F191</f>
        <v>0</v>
      </c>
    </row>
    <row r="193" spans="1:6" x14ac:dyDescent="0.3">
      <c r="A193" s="7"/>
      <c r="B193" s="108"/>
      <c r="C193" s="108"/>
      <c r="D193" s="108"/>
      <c r="E193" s="108"/>
      <c r="F193" s="108"/>
    </row>
    <row r="194" spans="1:6" x14ac:dyDescent="0.3">
      <c r="A194" s="37" t="s">
        <v>9</v>
      </c>
      <c r="B194" s="135" t="s">
        <v>208</v>
      </c>
      <c r="C194" s="135"/>
      <c r="D194" s="135"/>
      <c r="E194" s="135"/>
      <c r="F194" s="135"/>
    </row>
    <row r="195" spans="1:6" x14ac:dyDescent="0.3">
      <c r="A195" s="19" t="s">
        <v>9</v>
      </c>
      <c r="B195" s="64" t="s">
        <v>209</v>
      </c>
      <c r="C195" s="8"/>
      <c r="D195" s="8"/>
      <c r="E195" s="8"/>
      <c r="F195" s="9"/>
    </row>
    <row r="196" spans="1:6" x14ac:dyDescent="0.3">
      <c r="A196" s="7"/>
      <c r="B196" s="65" t="s">
        <v>210</v>
      </c>
      <c r="C196" s="8"/>
      <c r="D196" s="8"/>
      <c r="E196" s="8"/>
      <c r="F196" s="9"/>
    </row>
    <row r="197" spans="1:6" ht="49.15" x14ac:dyDescent="0.3">
      <c r="A197" s="11" t="s">
        <v>211</v>
      </c>
      <c r="B197" s="70" t="s">
        <v>212</v>
      </c>
      <c r="C197" s="12" t="s">
        <v>107</v>
      </c>
      <c r="D197" s="29">
        <v>25</v>
      </c>
      <c r="E197" s="14"/>
      <c r="F197" s="15">
        <f>ROUND(D197*E197,2)</f>
        <v>0</v>
      </c>
    </row>
    <row r="198" spans="1:6" x14ac:dyDescent="0.3">
      <c r="A198" s="16"/>
      <c r="B198" s="134" t="s">
        <v>213</v>
      </c>
      <c r="C198" s="134"/>
      <c r="D198" s="134"/>
      <c r="E198" s="17" t="s">
        <v>29</v>
      </c>
      <c r="F198" s="18">
        <f>F197</f>
        <v>0</v>
      </c>
    </row>
    <row r="199" spans="1:6" x14ac:dyDescent="0.3">
      <c r="A199" s="7"/>
      <c r="B199" s="108"/>
      <c r="C199" s="108"/>
      <c r="D199" s="108"/>
      <c r="E199" s="108"/>
      <c r="F199" s="108"/>
    </row>
    <row r="200" spans="1:6" x14ac:dyDescent="0.3">
      <c r="A200" s="37" t="s">
        <v>9</v>
      </c>
      <c r="B200" s="135" t="s">
        <v>214</v>
      </c>
      <c r="C200" s="135"/>
      <c r="D200" s="135"/>
      <c r="E200" s="135"/>
      <c r="F200" s="135"/>
    </row>
    <row r="201" spans="1:6" x14ac:dyDescent="0.3">
      <c r="A201" s="19" t="s">
        <v>9</v>
      </c>
      <c r="B201" s="64" t="s">
        <v>209</v>
      </c>
      <c r="C201" s="8"/>
      <c r="D201" s="8"/>
      <c r="E201" s="8"/>
      <c r="F201" s="9"/>
    </row>
    <row r="202" spans="1:6" x14ac:dyDescent="0.3">
      <c r="A202" s="7"/>
      <c r="B202" s="65" t="s">
        <v>215</v>
      </c>
      <c r="C202" s="8"/>
      <c r="D202" s="8"/>
      <c r="E202" s="8"/>
      <c r="F202" s="9"/>
    </row>
    <row r="203" spans="1:6" ht="49.15" x14ac:dyDescent="0.3">
      <c r="A203" s="27" t="s">
        <v>216</v>
      </c>
      <c r="B203" s="30" t="s">
        <v>212</v>
      </c>
      <c r="C203" s="23" t="s">
        <v>107</v>
      </c>
      <c r="D203" s="24">
        <v>110</v>
      </c>
      <c r="E203" s="25"/>
      <c r="F203" s="26">
        <f>ROUND(D203*E203,2)</f>
        <v>0</v>
      </c>
    </row>
    <row r="204" spans="1:6" x14ac:dyDescent="0.3">
      <c r="A204" s="7"/>
      <c r="B204" s="64" t="s">
        <v>131</v>
      </c>
      <c r="C204" s="8"/>
      <c r="D204" s="8"/>
      <c r="E204" s="8"/>
      <c r="F204" s="9"/>
    </row>
    <row r="205" spans="1:6" ht="136.9" x14ac:dyDescent="0.3">
      <c r="A205" s="11" t="s">
        <v>217</v>
      </c>
      <c r="B205" s="67" t="s">
        <v>218</v>
      </c>
      <c r="C205" s="12" t="s">
        <v>73</v>
      </c>
      <c r="D205" s="13">
        <v>4</v>
      </c>
      <c r="E205" s="14"/>
      <c r="F205" s="15">
        <f>ROUND(D205*E205,2)</f>
        <v>0</v>
      </c>
    </row>
    <row r="206" spans="1:6" ht="11.65" thickBot="1" x14ac:dyDescent="0.35">
      <c r="A206" s="81"/>
      <c r="B206" s="127" t="s">
        <v>219</v>
      </c>
      <c r="C206" s="127"/>
      <c r="D206" s="127"/>
      <c r="E206" s="82" t="s">
        <v>29</v>
      </c>
      <c r="F206" s="83">
        <f>F203+F205</f>
        <v>0</v>
      </c>
    </row>
    <row r="207" spans="1:6" x14ac:dyDescent="0.3">
      <c r="A207" s="77"/>
      <c r="B207" s="128"/>
      <c r="C207" s="128"/>
      <c r="D207" s="128"/>
      <c r="E207" s="128"/>
      <c r="F207" s="128"/>
    </row>
    <row r="208" spans="1:6" x14ac:dyDescent="0.3">
      <c r="A208" s="31" t="s">
        <v>9</v>
      </c>
      <c r="B208" s="66" t="s">
        <v>220</v>
      </c>
      <c r="C208" s="8"/>
      <c r="D208" s="8"/>
      <c r="E208" s="8"/>
      <c r="F208" s="9"/>
    </row>
    <row r="209" spans="1:6" x14ac:dyDescent="0.3">
      <c r="A209" s="7"/>
      <c r="B209" s="64" t="s">
        <v>221</v>
      </c>
      <c r="C209" s="8"/>
      <c r="D209" s="8"/>
      <c r="E209" s="8"/>
      <c r="F209" s="9"/>
    </row>
    <row r="210" spans="1:6" ht="39.4" x14ac:dyDescent="0.3">
      <c r="A210" s="129" t="s">
        <v>222</v>
      </c>
      <c r="B210" s="67" t="s">
        <v>223</v>
      </c>
      <c r="C210" s="130" t="s">
        <v>24</v>
      </c>
      <c r="D210" s="131">
        <v>1</v>
      </c>
      <c r="E210" s="132"/>
      <c r="F210" s="133">
        <f t="shared" ref="F210" si="5">ROUND(D210*E210,2)</f>
        <v>0</v>
      </c>
    </row>
    <row r="211" spans="1:6" x14ac:dyDescent="0.3">
      <c r="A211" s="129"/>
      <c r="B211" s="68" t="s">
        <v>224</v>
      </c>
      <c r="C211" s="130"/>
      <c r="D211" s="131"/>
      <c r="E211" s="132"/>
      <c r="F211" s="133"/>
    </row>
    <row r="212" spans="1:6" ht="19.899999999999999" x14ac:dyDescent="0.3">
      <c r="A212" s="129"/>
      <c r="B212" s="68" t="s">
        <v>225</v>
      </c>
      <c r="C212" s="130"/>
      <c r="D212" s="131"/>
      <c r="E212" s="132"/>
      <c r="F212" s="133"/>
    </row>
    <row r="213" spans="1:6" ht="19.899999999999999" x14ac:dyDescent="0.3">
      <c r="A213" s="129"/>
      <c r="B213" s="68" t="s">
        <v>226</v>
      </c>
      <c r="C213" s="130"/>
      <c r="D213" s="131"/>
      <c r="E213" s="132"/>
      <c r="F213" s="133"/>
    </row>
    <row r="214" spans="1:6" x14ac:dyDescent="0.3">
      <c r="A214" s="129"/>
      <c r="B214" s="68" t="s">
        <v>227</v>
      </c>
      <c r="C214" s="130"/>
      <c r="D214" s="131"/>
      <c r="E214" s="132"/>
      <c r="F214" s="133"/>
    </row>
    <row r="215" spans="1:6" x14ac:dyDescent="0.3">
      <c r="A215" s="129"/>
      <c r="B215" s="68" t="s">
        <v>228</v>
      </c>
      <c r="C215" s="130"/>
      <c r="D215" s="131"/>
      <c r="E215" s="132"/>
      <c r="F215" s="133"/>
    </row>
    <row r="216" spans="1:6" ht="19.899999999999999" x14ac:dyDescent="0.3">
      <c r="A216" s="129"/>
      <c r="B216" s="68" t="s">
        <v>229</v>
      </c>
      <c r="C216" s="130"/>
      <c r="D216" s="131"/>
      <c r="E216" s="132"/>
      <c r="F216" s="133"/>
    </row>
    <row r="217" spans="1:6" ht="19.899999999999999" x14ac:dyDescent="0.3">
      <c r="A217" s="129"/>
      <c r="B217" s="68" t="s">
        <v>230</v>
      </c>
      <c r="C217" s="130"/>
      <c r="D217" s="131"/>
      <c r="E217" s="132"/>
      <c r="F217" s="133"/>
    </row>
    <row r="218" spans="1:6" ht="29.65" x14ac:dyDescent="0.3">
      <c r="A218" s="129"/>
      <c r="B218" s="68" t="s">
        <v>231</v>
      </c>
      <c r="C218" s="130"/>
      <c r="D218" s="131"/>
      <c r="E218" s="132"/>
      <c r="F218" s="133"/>
    </row>
    <row r="219" spans="1:6" x14ac:dyDescent="0.3">
      <c r="A219" s="129"/>
      <c r="B219" s="68"/>
      <c r="C219" s="130"/>
      <c r="D219" s="131"/>
      <c r="E219" s="132"/>
      <c r="F219" s="133"/>
    </row>
    <row r="220" spans="1:6" ht="29.65" x14ac:dyDescent="0.3">
      <c r="A220" s="129"/>
      <c r="B220" s="68" t="s">
        <v>232</v>
      </c>
      <c r="C220" s="130"/>
      <c r="D220" s="131"/>
      <c r="E220" s="132"/>
      <c r="F220" s="133"/>
    </row>
    <row r="221" spans="1:6" x14ac:dyDescent="0.3">
      <c r="A221" s="16"/>
      <c r="B221" s="110" t="s">
        <v>233</v>
      </c>
      <c r="C221" s="110"/>
      <c r="D221" s="110"/>
      <c r="E221" s="17" t="s">
        <v>29</v>
      </c>
      <c r="F221" s="18">
        <f>F168+F173+F182+F192+F198+F206+F210</f>
        <v>0</v>
      </c>
    </row>
    <row r="222" spans="1:6" x14ac:dyDescent="0.3">
      <c r="A222" s="7"/>
      <c r="B222" s="108"/>
      <c r="C222" s="108"/>
      <c r="D222" s="108"/>
      <c r="E222" s="108"/>
      <c r="F222" s="108"/>
    </row>
    <row r="223" spans="1:6" ht="12.75" x14ac:dyDescent="0.35">
      <c r="A223" s="6" t="s">
        <v>9</v>
      </c>
      <c r="B223" s="109" t="s">
        <v>55</v>
      </c>
      <c r="C223" s="109"/>
      <c r="D223" s="109"/>
      <c r="E223" s="109"/>
      <c r="F223" s="109"/>
    </row>
    <row r="224" spans="1:6" x14ac:dyDescent="0.3">
      <c r="A224" s="19" t="s">
        <v>9</v>
      </c>
      <c r="B224" s="61" t="s">
        <v>56</v>
      </c>
      <c r="C224" s="8"/>
      <c r="D224" s="8"/>
      <c r="E224" s="8"/>
      <c r="F224" s="9"/>
    </row>
    <row r="225" spans="1:6" x14ac:dyDescent="0.3">
      <c r="A225" s="19" t="s">
        <v>9</v>
      </c>
      <c r="B225" s="64" t="s">
        <v>234</v>
      </c>
      <c r="C225" s="8"/>
      <c r="D225" s="8"/>
      <c r="E225" s="8"/>
      <c r="F225" s="9"/>
    </row>
    <row r="226" spans="1:6" x14ac:dyDescent="0.3">
      <c r="A226" s="7"/>
      <c r="B226" s="65" t="s">
        <v>235</v>
      </c>
      <c r="C226" s="8"/>
      <c r="D226" s="8"/>
      <c r="E226" s="8"/>
      <c r="F226" s="9"/>
    </row>
    <row r="227" spans="1:6" ht="39.4" x14ac:dyDescent="0.3">
      <c r="A227" s="27" t="s">
        <v>236</v>
      </c>
      <c r="B227" s="30" t="s">
        <v>237</v>
      </c>
      <c r="C227" s="23" t="s">
        <v>61</v>
      </c>
      <c r="D227" s="24">
        <v>50</v>
      </c>
      <c r="E227" s="25"/>
      <c r="F227" s="26">
        <f>ROUND(D227*E227,2)</f>
        <v>0</v>
      </c>
    </row>
    <row r="228" spans="1:6" x14ac:dyDescent="0.3">
      <c r="A228" s="7"/>
      <c r="B228" s="65" t="s">
        <v>67</v>
      </c>
      <c r="C228" s="8"/>
      <c r="D228" s="8"/>
      <c r="E228" s="8"/>
      <c r="F228" s="9"/>
    </row>
    <row r="229" spans="1:6" ht="78.400000000000006" x14ac:dyDescent="0.3">
      <c r="A229" s="11" t="s">
        <v>238</v>
      </c>
      <c r="B229" s="70" t="s">
        <v>239</v>
      </c>
      <c r="C229" s="12" t="s">
        <v>61</v>
      </c>
      <c r="D229" s="29">
        <v>23</v>
      </c>
      <c r="E229" s="14"/>
      <c r="F229" s="15">
        <f>ROUND(D229*E229,2)</f>
        <v>0</v>
      </c>
    </row>
    <row r="230" spans="1:6" x14ac:dyDescent="0.3">
      <c r="A230" s="16"/>
      <c r="B230" s="110" t="s">
        <v>74</v>
      </c>
      <c r="C230" s="110"/>
      <c r="D230" s="110"/>
      <c r="E230" s="17" t="s">
        <v>29</v>
      </c>
      <c r="F230" s="18">
        <f>F227+F229</f>
        <v>0</v>
      </c>
    </row>
    <row r="231" spans="1:6" x14ac:dyDescent="0.3">
      <c r="A231" s="7"/>
      <c r="B231" s="108"/>
      <c r="C231" s="108"/>
      <c r="D231" s="108"/>
      <c r="E231" s="108"/>
      <c r="F231" s="108"/>
    </row>
    <row r="232" spans="1:6" x14ac:dyDescent="0.3">
      <c r="A232" s="5" t="s">
        <v>9</v>
      </c>
      <c r="B232" s="126" t="s">
        <v>240</v>
      </c>
      <c r="C232" s="126"/>
      <c r="D232" s="126"/>
      <c r="E232" s="126"/>
      <c r="F232" s="126"/>
    </row>
    <row r="233" spans="1:6" x14ac:dyDescent="0.3">
      <c r="A233" s="7"/>
      <c r="B233" s="61" t="s">
        <v>241</v>
      </c>
      <c r="C233" s="8"/>
      <c r="D233" s="8"/>
      <c r="E233" s="8"/>
      <c r="F233" s="9"/>
    </row>
    <row r="234" spans="1:6" ht="88.15" x14ac:dyDescent="0.3">
      <c r="A234" s="27" t="s">
        <v>242</v>
      </c>
      <c r="B234" s="28" t="s">
        <v>243</v>
      </c>
      <c r="C234" s="23" t="s">
        <v>107</v>
      </c>
      <c r="D234" s="40">
        <v>55</v>
      </c>
      <c r="E234" s="25"/>
      <c r="F234" s="26">
        <f>ROUND(D234*E234,2)</f>
        <v>0</v>
      </c>
    </row>
    <row r="235" spans="1:6" x14ac:dyDescent="0.3">
      <c r="A235" s="7"/>
      <c r="B235" s="61" t="s">
        <v>244</v>
      </c>
      <c r="C235" s="8"/>
      <c r="D235" s="8"/>
      <c r="E235" s="8"/>
      <c r="F235" s="9"/>
    </row>
    <row r="236" spans="1:6" ht="78.75" thickBot="1" x14ac:dyDescent="0.35">
      <c r="A236" s="84" t="s">
        <v>245</v>
      </c>
      <c r="B236" s="85" t="s">
        <v>246</v>
      </c>
      <c r="C236" s="73" t="s">
        <v>107</v>
      </c>
      <c r="D236" s="74">
        <v>100</v>
      </c>
      <c r="E236" s="75"/>
      <c r="F236" s="76">
        <f>ROUND(D236*E236,2)</f>
        <v>0</v>
      </c>
    </row>
    <row r="237" spans="1:6" x14ac:dyDescent="0.3">
      <c r="A237" s="77"/>
      <c r="B237" s="78" t="s">
        <v>247</v>
      </c>
      <c r="C237" s="79"/>
      <c r="D237" s="79"/>
      <c r="E237" s="79"/>
      <c r="F237" s="80"/>
    </row>
    <row r="238" spans="1:6" ht="49.15" x14ac:dyDescent="0.3">
      <c r="A238" s="11" t="s">
        <v>248</v>
      </c>
      <c r="B238" s="62" t="s">
        <v>249</v>
      </c>
      <c r="C238" s="12" t="s">
        <v>107</v>
      </c>
      <c r="D238" s="29">
        <v>27</v>
      </c>
      <c r="E238" s="14"/>
      <c r="F238" s="15">
        <f>ROUND(D238*E238,2)</f>
        <v>0</v>
      </c>
    </row>
    <row r="239" spans="1:6" x14ac:dyDescent="0.3">
      <c r="A239" s="16"/>
      <c r="B239" s="110" t="s">
        <v>250</v>
      </c>
      <c r="C239" s="110"/>
      <c r="D239" s="110"/>
      <c r="E239" s="17" t="s">
        <v>29</v>
      </c>
      <c r="F239" s="18">
        <f>F234+F236+F238</f>
        <v>0</v>
      </c>
    </row>
    <row r="240" spans="1:6" x14ac:dyDescent="0.3">
      <c r="A240" s="7"/>
      <c r="B240" s="108"/>
      <c r="C240" s="108"/>
      <c r="D240" s="108"/>
      <c r="E240" s="108"/>
      <c r="F240" s="108"/>
    </row>
    <row r="241" spans="1:6" ht="12.75" x14ac:dyDescent="0.35">
      <c r="A241" s="6" t="s">
        <v>9</v>
      </c>
      <c r="B241" s="109" t="s">
        <v>75</v>
      </c>
      <c r="C241" s="109"/>
      <c r="D241" s="109"/>
      <c r="E241" s="109"/>
      <c r="F241" s="109"/>
    </row>
    <row r="242" spans="1:6" x14ac:dyDescent="0.3">
      <c r="A242" s="7"/>
      <c r="B242" s="61" t="s">
        <v>251</v>
      </c>
      <c r="C242" s="8"/>
      <c r="D242" s="8"/>
      <c r="E242" s="8"/>
      <c r="F242" s="9"/>
    </row>
    <row r="243" spans="1:6" ht="39.4" x14ac:dyDescent="0.3">
      <c r="A243" s="27" t="s">
        <v>252</v>
      </c>
      <c r="B243" s="28" t="s">
        <v>253</v>
      </c>
      <c r="C243" s="23" t="s">
        <v>50</v>
      </c>
      <c r="D243" s="24">
        <v>180</v>
      </c>
      <c r="E243" s="25"/>
      <c r="F243" s="26">
        <f>ROUND(D243*E243,2)</f>
        <v>0</v>
      </c>
    </row>
    <row r="244" spans="1:6" ht="19.899999999999999" x14ac:dyDescent="0.3">
      <c r="A244" s="7"/>
      <c r="B244" s="61" t="s">
        <v>254</v>
      </c>
      <c r="C244" s="8"/>
      <c r="D244" s="8"/>
      <c r="E244" s="8"/>
      <c r="F244" s="9"/>
    </row>
    <row r="245" spans="1:6" ht="58.9" x14ac:dyDescent="0.3">
      <c r="A245" s="27" t="s">
        <v>255</v>
      </c>
      <c r="B245" s="28" t="s">
        <v>256</v>
      </c>
      <c r="C245" s="23" t="s">
        <v>50</v>
      </c>
      <c r="D245" s="24">
        <v>180</v>
      </c>
      <c r="E245" s="25"/>
      <c r="F245" s="26">
        <f>ROUND(D245*E245,2)</f>
        <v>0</v>
      </c>
    </row>
    <row r="246" spans="1:6" ht="19.899999999999999" x14ac:dyDescent="0.3">
      <c r="A246" s="7"/>
      <c r="B246" s="61" t="s">
        <v>257</v>
      </c>
      <c r="C246" s="8"/>
      <c r="D246" s="8"/>
      <c r="E246" s="8"/>
      <c r="F246" s="9"/>
    </row>
    <row r="247" spans="1:6" ht="68.650000000000006" x14ac:dyDescent="0.3">
      <c r="A247" s="27" t="s">
        <v>258</v>
      </c>
      <c r="B247" s="28" t="s">
        <v>259</v>
      </c>
      <c r="C247" s="23" t="s">
        <v>50</v>
      </c>
      <c r="D247" s="24">
        <v>50</v>
      </c>
      <c r="E247" s="25"/>
      <c r="F247" s="26">
        <f>ROUND(D247*E247,2)</f>
        <v>0</v>
      </c>
    </row>
    <row r="248" spans="1:6" ht="29.65" x14ac:dyDescent="0.3">
      <c r="A248" s="7"/>
      <c r="B248" s="61" t="s">
        <v>260</v>
      </c>
      <c r="C248" s="8"/>
      <c r="D248" s="8"/>
      <c r="E248" s="8"/>
      <c r="F248" s="9"/>
    </row>
    <row r="249" spans="1:6" ht="78.400000000000006" x14ac:dyDescent="0.3">
      <c r="A249" s="11" t="s">
        <v>261</v>
      </c>
      <c r="B249" s="62" t="s">
        <v>262</v>
      </c>
      <c r="C249" s="12" t="s">
        <v>50</v>
      </c>
      <c r="D249" s="29">
        <v>75</v>
      </c>
      <c r="E249" s="14"/>
      <c r="F249" s="15">
        <f>ROUND(D249*E249,2)</f>
        <v>0</v>
      </c>
    </row>
    <row r="250" spans="1:6" x14ac:dyDescent="0.3">
      <c r="A250" s="16"/>
      <c r="B250" s="110" t="s">
        <v>79</v>
      </c>
      <c r="C250" s="110"/>
      <c r="D250" s="110"/>
      <c r="E250" s="17" t="s">
        <v>29</v>
      </c>
      <c r="F250" s="18">
        <f>F243+F245+F247+F249</f>
        <v>0</v>
      </c>
    </row>
    <row r="251" spans="1:6" x14ac:dyDescent="0.3">
      <c r="A251" s="7"/>
      <c r="B251" s="108"/>
      <c r="C251" s="108"/>
      <c r="D251" s="108"/>
      <c r="E251" s="108"/>
      <c r="F251" s="108"/>
    </row>
    <row r="252" spans="1:6" ht="12.75" x14ac:dyDescent="0.35">
      <c r="A252" s="6" t="s">
        <v>9</v>
      </c>
      <c r="B252" s="109" t="s">
        <v>263</v>
      </c>
      <c r="C252" s="109"/>
      <c r="D252" s="109"/>
      <c r="E252" s="109"/>
      <c r="F252" s="109"/>
    </row>
    <row r="253" spans="1:6" x14ac:dyDescent="0.3">
      <c r="A253" s="31" t="s">
        <v>9</v>
      </c>
      <c r="B253" s="66" t="s">
        <v>264</v>
      </c>
      <c r="C253" s="8"/>
      <c r="D253" s="8"/>
      <c r="E253" s="8"/>
      <c r="F253" s="9"/>
    </row>
    <row r="254" spans="1:6" x14ac:dyDescent="0.3">
      <c r="A254" s="7"/>
      <c r="B254" s="64" t="s">
        <v>265</v>
      </c>
      <c r="C254" s="8"/>
      <c r="D254" s="8"/>
      <c r="E254" s="8"/>
      <c r="F254" s="9"/>
    </row>
    <row r="255" spans="1:6" ht="39.4" x14ac:dyDescent="0.3">
      <c r="A255" s="27" t="s">
        <v>266</v>
      </c>
      <c r="B255" s="32" t="s">
        <v>267</v>
      </c>
      <c r="C255" s="23" t="s">
        <v>73</v>
      </c>
      <c r="D255" s="35">
        <v>2</v>
      </c>
      <c r="E255" s="25"/>
      <c r="F255" s="26">
        <f>ROUND(D255*E255,2)</f>
        <v>0</v>
      </c>
    </row>
    <row r="256" spans="1:6" x14ac:dyDescent="0.3">
      <c r="A256" s="7"/>
      <c r="B256" s="64" t="s">
        <v>268</v>
      </c>
      <c r="C256" s="8"/>
      <c r="D256" s="8"/>
      <c r="E256" s="8"/>
      <c r="F256" s="9"/>
    </row>
    <row r="257" spans="1:6" ht="29.65" x14ac:dyDescent="0.3">
      <c r="A257" s="27" t="s">
        <v>269</v>
      </c>
      <c r="B257" s="32" t="s">
        <v>270</v>
      </c>
      <c r="C257" s="23" t="s">
        <v>50</v>
      </c>
      <c r="D257" s="24">
        <v>5</v>
      </c>
      <c r="E257" s="25"/>
      <c r="F257" s="26">
        <f>ROUND(D257*E257,2)</f>
        <v>0</v>
      </c>
    </row>
    <row r="258" spans="1:6" x14ac:dyDescent="0.3">
      <c r="A258" s="7"/>
      <c r="B258" s="64" t="s">
        <v>271</v>
      </c>
      <c r="C258" s="8"/>
      <c r="D258" s="8"/>
      <c r="E258" s="8"/>
      <c r="F258" s="9"/>
    </row>
    <row r="259" spans="1:6" ht="30" thickBot="1" x14ac:dyDescent="0.35">
      <c r="A259" s="84" t="s">
        <v>272</v>
      </c>
      <c r="B259" s="86" t="s">
        <v>270</v>
      </c>
      <c r="C259" s="73" t="s">
        <v>107</v>
      </c>
      <c r="D259" s="90">
        <v>13</v>
      </c>
      <c r="E259" s="75"/>
      <c r="F259" s="76">
        <f>ROUND(D259*E259,2)</f>
        <v>0</v>
      </c>
    </row>
    <row r="260" spans="1:6" x14ac:dyDescent="0.3">
      <c r="A260" s="91" t="s">
        <v>9</v>
      </c>
      <c r="B260" s="92" t="s">
        <v>273</v>
      </c>
      <c r="C260" s="79"/>
      <c r="D260" s="79"/>
      <c r="E260" s="79"/>
      <c r="F260" s="80"/>
    </row>
    <row r="261" spans="1:6" x14ac:dyDescent="0.3">
      <c r="A261" s="7"/>
      <c r="B261" s="64" t="s">
        <v>274</v>
      </c>
      <c r="C261" s="8"/>
      <c r="D261" s="8"/>
      <c r="E261" s="8"/>
      <c r="F261" s="9"/>
    </row>
    <row r="262" spans="1:6" ht="68.650000000000006" x14ac:dyDescent="0.3">
      <c r="A262" s="11" t="s">
        <v>275</v>
      </c>
      <c r="B262" s="67" t="s">
        <v>276</v>
      </c>
      <c r="C262" s="12" t="s">
        <v>73</v>
      </c>
      <c r="D262" s="39">
        <v>2</v>
      </c>
      <c r="E262" s="14"/>
      <c r="F262" s="15">
        <f>ROUND(D262*E262,2)</f>
        <v>0</v>
      </c>
    </row>
    <row r="263" spans="1:6" x14ac:dyDescent="0.3">
      <c r="A263" s="16"/>
      <c r="B263" s="110" t="s">
        <v>277</v>
      </c>
      <c r="C263" s="110"/>
      <c r="D263" s="110"/>
      <c r="E263" s="17" t="s">
        <v>29</v>
      </c>
      <c r="F263" s="18">
        <f>F255+F257+F259+F262</f>
        <v>0</v>
      </c>
    </row>
    <row r="264" spans="1:6" x14ac:dyDescent="0.3">
      <c r="A264" s="7"/>
      <c r="B264" s="108"/>
      <c r="C264" s="108"/>
      <c r="D264" s="108"/>
      <c r="E264" s="108"/>
      <c r="F264" s="108"/>
    </row>
    <row r="265" spans="1:6" ht="12.75" x14ac:dyDescent="0.35">
      <c r="A265" s="6" t="s">
        <v>9</v>
      </c>
      <c r="B265" s="109" t="s">
        <v>278</v>
      </c>
      <c r="C265" s="109"/>
      <c r="D265" s="109"/>
      <c r="E265" s="109"/>
      <c r="F265" s="109"/>
    </row>
    <row r="266" spans="1:6" x14ac:dyDescent="0.3">
      <c r="A266" s="31" t="s">
        <v>9</v>
      </c>
      <c r="B266" s="66" t="s">
        <v>279</v>
      </c>
      <c r="C266" s="8"/>
      <c r="D266" s="8"/>
      <c r="E266" s="8"/>
      <c r="F266" s="9"/>
    </row>
    <row r="267" spans="1:6" x14ac:dyDescent="0.3">
      <c r="A267" s="7"/>
      <c r="B267" s="64" t="s">
        <v>280</v>
      </c>
      <c r="C267" s="8"/>
      <c r="D267" s="8"/>
      <c r="E267" s="8"/>
      <c r="F267" s="9"/>
    </row>
    <row r="268" spans="1:6" ht="127.15" x14ac:dyDescent="0.3">
      <c r="A268" s="27" t="s">
        <v>281</v>
      </c>
      <c r="B268" s="32" t="s">
        <v>282</v>
      </c>
      <c r="C268" s="23" t="s">
        <v>73</v>
      </c>
      <c r="D268" s="35">
        <v>4</v>
      </c>
      <c r="E268" s="25"/>
      <c r="F268" s="26">
        <f>ROUND(D268*E268,2)</f>
        <v>0</v>
      </c>
    </row>
    <row r="269" spans="1:6" x14ac:dyDescent="0.3">
      <c r="A269" s="7"/>
      <c r="B269" s="64" t="s">
        <v>283</v>
      </c>
      <c r="C269" s="8"/>
      <c r="D269" s="8"/>
      <c r="E269" s="8"/>
      <c r="F269" s="9"/>
    </row>
    <row r="270" spans="1:6" ht="78.400000000000006" x14ac:dyDescent="0.3">
      <c r="A270" s="27" t="s">
        <v>284</v>
      </c>
      <c r="B270" s="32" t="s">
        <v>285</v>
      </c>
      <c r="C270" s="23" t="s">
        <v>50</v>
      </c>
      <c r="D270" s="24">
        <v>211</v>
      </c>
      <c r="E270" s="25"/>
      <c r="F270" s="26">
        <f>ROUND(D270*E270,2)</f>
        <v>0</v>
      </c>
    </row>
    <row r="271" spans="1:6" x14ac:dyDescent="0.3">
      <c r="A271" s="7"/>
      <c r="B271" s="64" t="s">
        <v>286</v>
      </c>
      <c r="C271" s="8"/>
      <c r="D271" s="8"/>
      <c r="E271" s="8"/>
      <c r="F271" s="9"/>
    </row>
    <row r="272" spans="1:6" ht="58.9" x14ac:dyDescent="0.3">
      <c r="A272" s="27" t="s">
        <v>287</v>
      </c>
      <c r="B272" s="32" t="s">
        <v>288</v>
      </c>
      <c r="C272" s="23" t="s">
        <v>50</v>
      </c>
      <c r="D272" s="24">
        <v>110</v>
      </c>
      <c r="E272" s="25"/>
      <c r="F272" s="26">
        <f>ROUND(D272*E272,2)</f>
        <v>0</v>
      </c>
    </row>
    <row r="273" spans="1:6" x14ac:dyDescent="0.3">
      <c r="A273" s="7"/>
      <c r="B273" s="64" t="s">
        <v>289</v>
      </c>
      <c r="C273" s="8"/>
      <c r="D273" s="8"/>
      <c r="E273" s="8"/>
      <c r="F273" s="9"/>
    </row>
    <row r="274" spans="1:6" ht="30" thickBot="1" x14ac:dyDescent="0.35">
      <c r="A274" s="84" t="s">
        <v>290</v>
      </c>
      <c r="B274" s="86" t="s">
        <v>291</v>
      </c>
      <c r="C274" s="73" t="s">
        <v>50</v>
      </c>
      <c r="D274" s="74">
        <v>106</v>
      </c>
      <c r="E274" s="75"/>
      <c r="F274" s="76">
        <f>ROUND(D274*E274,2)</f>
        <v>0</v>
      </c>
    </row>
    <row r="275" spans="1:6" ht="19.899999999999999" x14ac:dyDescent="0.3">
      <c r="A275" s="89" t="s">
        <v>9</v>
      </c>
      <c r="B275" s="78" t="s">
        <v>292</v>
      </c>
      <c r="C275" s="79"/>
      <c r="D275" s="79"/>
      <c r="E275" s="79"/>
      <c r="F275" s="80"/>
    </row>
    <row r="276" spans="1:6" ht="49.15" x14ac:dyDescent="0.3">
      <c r="A276" s="123"/>
      <c r="B276" s="62" t="s">
        <v>293</v>
      </c>
      <c r="C276" s="124"/>
      <c r="D276" s="124"/>
      <c r="E276" s="124"/>
      <c r="F276" s="125"/>
    </row>
    <row r="277" spans="1:6" ht="19.899999999999999" x14ac:dyDescent="0.3">
      <c r="A277" s="123"/>
      <c r="B277" s="63" t="s">
        <v>294</v>
      </c>
      <c r="C277" s="124"/>
      <c r="D277" s="124"/>
      <c r="E277" s="124"/>
      <c r="F277" s="125"/>
    </row>
    <row r="278" spans="1:6" ht="19.899999999999999" x14ac:dyDescent="0.3">
      <c r="A278" s="123"/>
      <c r="B278" s="63" t="s">
        <v>295</v>
      </c>
      <c r="C278" s="124"/>
      <c r="D278" s="124"/>
      <c r="E278" s="124"/>
      <c r="F278" s="125"/>
    </row>
    <row r="279" spans="1:6" ht="49.15" x14ac:dyDescent="0.3">
      <c r="A279" s="123"/>
      <c r="B279" s="63" t="s">
        <v>296</v>
      </c>
      <c r="C279" s="124"/>
      <c r="D279" s="124"/>
      <c r="E279" s="124"/>
      <c r="F279" s="125"/>
    </row>
    <row r="280" spans="1:6" ht="19.899999999999999" x14ac:dyDescent="0.3">
      <c r="A280" s="123"/>
      <c r="B280" s="63" t="s">
        <v>297</v>
      </c>
      <c r="C280" s="124"/>
      <c r="D280" s="124"/>
      <c r="E280" s="124"/>
      <c r="F280" s="125"/>
    </row>
    <row r="281" spans="1:6" x14ac:dyDescent="0.3">
      <c r="A281" s="7"/>
      <c r="B281" s="64" t="s">
        <v>298</v>
      </c>
      <c r="C281" s="8"/>
      <c r="D281" s="8"/>
      <c r="E281" s="8"/>
      <c r="F281" s="9"/>
    </row>
    <row r="282" spans="1:6" ht="49.15" x14ac:dyDescent="0.3">
      <c r="A282" s="27" t="s">
        <v>299</v>
      </c>
      <c r="B282" s="32" t="s">
        <v>300</v>
      </c>
      <c r="C282" s="23" t="s">
        <v>73</v>
      </c>
      <c r="D282" s="35">
        <v>4</v>
      </c>
      <c r="E282" s="25"/>
      <c r="F282" s="26">
        <f>ROUND(D282*E282,2)</f>
        <v>0</v>
      </c>
    </row>
    <row r="283" spans="1:6" x14ac:dyDescent="0.3">
      <c r="A283" s="7"/>
      <c r="B283" s="64" t="s">
        <v>301</v>
      </c>
      <c r="C283" s="8"/>
      <c r="D283" s="8"/>
      <c r="E283" s="8"/>
      <c r="F283" s="9"/>
    </row>
    <row r="284" spans="1:6" ht="88.15" x14ac:dyDescent="0.3">
      <c r="A284" s="27" t="s">
        <v>302</v>
      </c>
      <c r="B284" s="32" t="s">
        <v>303</v>
      </c>
      <c r="C284" s="23" t="s">
        <v>73</v>
      </c>
      <c r="D284" s="35">
        <v>4</v>
      </c>
      <c r="E284" s="25"/>
      <c r="F284" s="26">
        <f>ROUND(D284*E284,2)</f>
        <v>0</v>
      </c>
    </row>
    <row r="285" spans="1:6" x14ac:dyDescent="0.3">
      <c r="A285" s="7"/>
      <c r="B285" s="64" t="s">
        <v>304</v>
      </c>
      <c r="C285" s="8"/>
      <c r="D285" s="8"/>
      <c r="E285" s="8"/>
      <c r="F285" s="9"/>
    </row>
    <row r="286" spans="1:6" ht="78.400000000000006" x14ac:dyDescent="0.3">
      <c r="A286" s="27" t="s">
        <v>305</v>
      </c>
      <c r="B286" s="32" t="s">
        <v>306</v>
      </c>
      <c r="C286" s="23" t="s">
        <v>50</v>
      </c>
      <c r="D286" s="24">
        <v>65</v>
      </c>
      <c r="E286" s="25"/>
      <c r="F286" s="26">
        <f>ROUND(D286*E286,2)</f>
        <v>0</v>
      </c>
    </row>
    <row r="287" spans="1:6" x14ac:dyDescent="0.3">
      <c r="A287" s="7"/>
      <c r="B287" s="64" t="s">
        <v>307</v>
      </c>
      <c r="C287" s="8"/>
      <c r="D287" s="8"/>
      <c r="E287" s="8"/>
      <c r="F287" s="9"/>
    </row>
    <row r="288" spans="1:6" ht="20.25" thickBot="1" x14ac:dyDescent="0.35">
      <c r="A288" s="113" t="s">
        <v>308</v>
      </c>
      <c r="B288" s="67" t="s">
        <v>309</v>
      </c>
      <c r="C288" s="115" t="s">
        <v>73</v>
      </c>
      <c r="D288" s="117">
        <v>100</v>
      </c>
      <c r="E288" s="119"/>
      <c r="F288" s="121">
        <f t="shared" ref="F288" si="6">ROUND(D288*E288,2)</f>
        <v>0</v>
      </c>
    </row>
    <row r="289" spans="1:6" ht="11.65" thickBot="1" x14ac:dyDescent="0.35">
      <c r="A289" s="114"/>
      <c r="B289" s="68" t="s">
        <v>310</v>
      </c>
      <c r="C289" s="116"/>
      <c r="D289" s="118"/>
      <c r="E289" s="120"/>
      <c r="F289" s="122"/>
    </row>
    <row r="290" spans="1:6" ht="11.65" thickBot="1" x14ac:dyDescent="0.35">
      <c r="A290" s="114"/>
      <c r="B290" s="68" t="s">
        <v>311</v>
      </c>
      <c r="C290" s="116"/>
      <c r="D290" s="118"/>
      <c r="E290" s="120"/>
      <c r="F290" s="122"/>
    </row>
    <row r="291" spans="1:6" ht="11.65" thickBot="1" x14ac:dyDescent="0.35">
      <c r="A291" s="114"/>
      <c r="B291" s="68" t="s">
        <v>312</v>
      </c>
      <c r="C291" s="116"/>
      <c r="D291" s="118"/>
      <c r="E291" s="120"/>
      <c r="F291" s="122"/>
    </row>
    <row r="292" spans="1:6" ht="11.65" thickBot="1" x14ac:dyDescent="0.35">
      <c r="A292" s="114"/>
      <c r="B292" s="68" t="s">
        <v>313</v>
      </c>
      <c r="C292" s="116"/>
      <c r="D292" s="118"/>
      <c r="E292" s="120"/>
      <c r="F292" s="122"/>
    </row>
    <row r="293" spans="1:6" ht="11.65" thickBot="1" x14ac:dyDescent="0.35">
      <c r="A293" s="114"/>
      <c r="B293" s="68" t="s">
        <v>314</v>
      </c>
      <c r="C293" s="116"/>
      <c r="D293" s="118"/>
      <c r="E293" s="120"/>
      <c r="F293" s="122"/>
    </row>
    <row r="294" spans="1:6" ht="11.65" thickBot="1" x14ac:dyDescent="0.35">
      <c r="A294" s="114"/>
      <c r="B294" s="68" t="s">
        <v>315</v>
      </c>
      <c r="C294" s="116"/>
      <c r="D294" s="118"/>
      <c r="E294" s="120"/>
      <c r="F294" s="122"/>
    </row>
    <row r="295" spans="1:6" ht="11.65" thickBot="1" x14ac:dyDescent="0.35">
      <c r="A295" s="114"/>
      <c r="B295" s="68" t="s">
        <v>316</v>
      </c>
      <c r="C295" s="116"/>
      <c r="D295" s="118"/>
      <c r="E295" s="120"/>
      <c r="F295" s="122"/>
    </row>
    <row r="296" spans="1:6" ht="11.65" thickBot="1" x14ac:dyDescent="0.35">
      <c r="A296" s="114"/>
      <c r="B296" s="68" t="s">
        <v>317</v>
      </c>
      <c r="C296" s="116"/>
      <c r="D296" s="118"/>
      <c r="E296" s="120"/>
      <c r="F296" s="122"/>
    </row>
    <row r="297" spans="1:6" ht="11.65" thickBot="1" x14ac:dyDescent="0.35">
      <c r="A297" s="114"/>
      <c r="B297" s="68" t="s">
        <v>318</v>
      </c>
      <c r="C297" s="116"/>
      <c r="D297" s="118"/>
      <c r="E297" s="120"/>
      <c r="F297" s="122"/>
    </row>
    <row r="298" spans="1:6" ht="11.65" thickBot="1" x14ac:dyDescent="0.35">
      <c r="A298" s="114"/>
      <c r="B298" s="68" t="s">
        <v>319</v>
      </c>
      <c r="C298" s="116"/>
      <c r="D298" s="118"/>
      <c r="E298" s="120"/>
      <c r="F298" s="122"/>
    </row>
    <row r="299" spans="1:6" ht="11.65" thickBot="1" x14ac:dyDescent="0.35">
      <c r="A299" s="114"/>
      <c r="B299" s="68" t="s">
        <v>320</v>
      </c>
      <c r="C299" s="116"/>
      <c r="D299" s="118"/>
      <c r="E299" s="120"/>
      <c r="F299" s="122"/>
    </row>
    <row r="300" spans="1:6" ht="11.65" thickBot="1" x14ac:dyDescent="0.35">
      <c r="A300" s="114"/>
      <c r="B300" s="68" t="s">
        <v>321</v>
      </c>
      <c r="C300" s="116"/>
      <c r="D300" s="118"/>
      <c r="E300" s="120"/>
      <c r="F300" s="122"/>
    </row>
    <row r="301" spans="1:6" ht="11.65" thickBot="1" x14ac:dyDescent="0.35">
      <c r="A301" s="114"/>
      <c r="B301" s="68" t="s">
        <v>322</v>
      </c>
      <c r="C301" s="116"/>
      <c r="D301" s="118"/>
      <c r="E301" s="120"/>
      <c r="F301" s="122"/>
    </row>
    <row r="302" spans="1:6" ht="11.65" thickBot="1" x14ac:dyDescent="0.35">
      <c r="A302" s="114"/>
      <c r="B302" s="68" t="s">
        <v>323</v>
      </c>
      <c r="C302" s="116"/>
      <c r="D302" s="118"/>
      <c r="E302" s="120"/>
      <c r="F302" s="122"/>
    </row>
    <row r="303" spans="1:6" ht="11.65" thickBot="1" x14ac:dyDescent="0.35">
      <c r="A303" s="114"/>
      <c r="B303" s="94"/>
      <c r="C303" s="116"/>
      <c r="D303" s="118"/>
      <c r="E303" s="120"/>
      <c r="F303" s="122"/>
    </row>
    <row r="304" spans="1:6" x14ac:dyDescent="0.3">
      <c r="A304" s="77"/>
      <c r="B304" s="96" t="s">
        <v>324</v>
      </c>
      <c r="C304" s="79"/>
      <c r="D304" s="79"/>
      <c r="E304" s="79"/>
      <c r="F304" s="80"/>
    </row>
    <row r="305" spans="1:6" ht="78.400000000000006" x14ac:dyDescent="0.3">
      <c r="A305" s="27" t="s">
        <v>325</v>
      </c>
      <c r="B305" s="28" t="s">
        <v>326</v>
      </c>
      <c r="C305" s="23" t="s">
        <v>107</v>
      </c>
      <c r="D305" s="24">
        <v>80</v>
      </c>
      <c r="E305" s="25"/>
      <c r="F305" s="26">
        <f>ROUND(D305*E305,2)</f>
        <v>0</v>
      </c>
    </row>
    <row r="306" spans="1:6" x14ac:dyDescent="0.3">
      <c r="A306" s="31" t="s">
        <v>9</v>
      </c>
      <c r="B306" s="66" t="s">
        <v>327</v>
      </c>
      <c r="C306" s="8"/>
      <c r="D306" s="8"/>
      <c r="E306" s="8"/>
      <c r="F306" s="9"/>
    </row>
    <row r="307" spans="1:6" ht="19.899999999999999" x14ac:dyDescent="0.3">
      <c r="A307" s="20"/>
      <c r="B307" s="62" t="s">
        <v>328</v>
      </c>
      <c r="C307" s="8"/>
      <c r="D307" s="8"/>
      <c r="E307" s="8"/>
      <c r="F307" s="9"/>
    </row>
    <row r="308" spans="1:6" x14ac:dyDescent="0.3">
      <c r="A308" s="7"/>
      <c r="B308" s="64" t="s">
        <v>329</v>
      </c>
      <c r="C308" s="8"/>
      <c r="D308" s="8"/>
      <c r="E308" s="8"/>
      <c r="F308" s="9"/>
    </row>
    <row r="309" spans="1:6" ht="29.65" x14ac:dyDescent="0.3">
      <c r="A309" s="27" t="s">
        <v>330</v>
      </c>
      <c r="B309" s="32" t="s">
        <v>331</v>
      </c>
      <c r="C309" s="23" t="s">
        <v>73</v>
      </c>
      <c r="D309" s="35">
        <v>2</v>
      </c>
      <c r="E309" s="25"/>
      <c r="F309" s="26">
        <f>ROUND(D309*E309,2)</f>
        <v>0</v>
      </c>
    </row>
    <row r="310" spans="1:6" x14ac:dyDescent="0.3">
      <c r="A310" s="31" t="s">
        <v>9</v>
      </c>
      <c r="B310" s="66" t="s">
        <v>332</v>
      </c>
      <c r="C310" s="8"/>
      <c r="D310" s="8"/>
      <c r="E310" s="8"/>
      <c r="F310" s="9"/>
    </row>
    <row r="311" spans="1:6" ht="19.899999999999999" x14ac:dyDescent="0.3">
      <c r="A311" s="20"/>
      <c r="B311" s="62" t="s">
        <v>328</v>
      </c>
      <c r="C311" s="8"/>
      <c r="D311" s="8"/>
      <c r="E311" s="8"/>
      <c r="F311" s="9"/>
    </row>
    <row r="312" spans="1:6" x14ac:dyDescent="0.3">
      <c r="A312" s="7"/>
      <c r="B312" s="64" t="s">
        <v>333</v>
      </c>
      <c r="C312" s="8"/>
      <c r="D312" s="8"/>
      <c r="E312" s="8"/>
      <c r="F312" s="9"/>
    </row>
    <row r="313" spans="1:6" ht="68.650000000000006" x14ac:dyDescent="0.3">
      <c r="A313" s="27" t="s">
        <v>334</v>
      </c>
      <c r="B313" s="32" t="s">
        <v>335</v>
      </c>
      <c r="C313" s="23" t="s">
        <v>107</v>
      </c>
      <c r="D313" s="40">
        <v>40</v>
      </c>
      <c r="E313" s="25"/>
      <c r="F313" s="26">
        <f>ROUND(D313*E313,2)</f>
        <v>0</v>
      </c>
    </row>
    <row r="314" spans="1:6" x14ac:dyDescent="0.3">
      <c r="A314" s="31" t="s">
        <v>9</v>
      </c>
      <c r="B314" s="66" t="s">
        <v>336</v>
      </c>
      <c r="C314" s="8"/>
      <c r="D314" s="8"/>
      <c r="E314" s="8"/>
      <c r="F314" s="9"/>
    </row>
    <row r="315" spans="1:6" ht="19.899999999999999" x14ac:dyDescent="0.3">
      <c r="A315" s="20"/>
      <c r="B315" s="62" t="s">
        <v>328</v>
      </c>
      <c r="C315" s="8"/>
      <c r="D315" s="8"/>
      <c r="E315" s="8"/>
      <c r="F315" s="9"/>
    </row>
    <row r="316" spans="1:6" x14ac:dyDescent="0.3">
      <c r="A316" s="7"/>
      <c r="B316" s="64" t="s">
        <v>337</v>
      </c>
      <c r="C316" s="8"/>
      <c r="D316" s="8"/>
      <c r="E316" s="8"/>
      <c r="F316" s="9"/>
    </row>
    <row r="317" spans="1:6" ht="68.650000000000006" x14ac:dyDescent="0.3">
      <c r="A317" s="27" t="s">
        <v>338</v>
      </c>
      <c r="B317" s="32" t="s">
        <v>339</v>
      </c>
      <c r="C317" s="23" t="s">
        <v>50</v>
      </c>
      <c r="D317" s="24">
        <v>130</v>
      </c>
      <c r="E317" s="25"/>
      <c r="F317" s="26">
        <f>ROUND(D317*E317,2)</f>
        <v>0</v>
      </c>
    </row>
    <row r="318" spans="1:6" x14ac:dyDescent="0.3">
      <c r="A318" s="31" t="s">
        <v>62</v>
      </c>
      <c r="B318" s="66" t="s">
        <v>340</v>
      </c>
      <c r="C318" s="8"/>
      <c r="D318" s="8"/>
      <c r="E318" s="8"/>
      <c r="F318" s="9"/>
    </row>
    <row r="319" spans="1:6" ht="19.899999999999999" x14ac:dyDescent="0.3">
      <c r="A319" s="20"/>
      <c r="B319" s="62" t="s">
        <v>328</v>
      </c>
      <c r="C319" s="8"/>
      <c r="D319" s="8"/>
      <c r="E319" s="8"/>
      <c r="F319" s="9"/>
    </row>
    <row r="320" spans="1:6" x14ac:dyDescent="0.3">
      <c r="A320" s="7"/>
      <c r="B320" s="64" t="s">
        <v>341</v>
      </c>
      <c r="C320" s="8"/>
      <c r="D320" s="8"/>
      <c r="E320" s="8"/>
      <c r="F320" s="9"/>
    </row>
    <row r="321" spans="1:6" ht="29.65" x14ac:dyDescent="0.3">
      <c r="A321" s="27" t="s">
        <v>342</v>
      </c>
      <c r="B321" s="32" t="s">
        <v>343</v>
      </c>
      <c r="C321" s="23" t="s">
        <v>73</v>
      </c>
      <c r="D321" s="35">
        <v>1</v>
      </c>
      <c r="E321" s="25"/>
      <c r="F321" s="26">
        <f>ROUND(D321*E321,2)</f>
        <v>0</v>
      </c>
    </row>
    <row r="322" spans="1:6" x14ac:dyDescent="0.3">
      <c r="A322" s="7"/>
      <c r="B322" s="61" t="s">
        <v>344</v>
      </c>
      <c r="C322" s="8"/>
      <c r="D322" s="8"/>
      <c r="E322" s="8"/>
      <c r="F322" s="9"/>
    </row>
    <row r="323" spans="1:6" ht="166.5" thickBot="1" x14ac:dyDescent="0.35">
      <c r="A323" s="84" t="s">
        <v>345</v>
      </c>
      <c r="B323" s="85" t="s">
        <v>346</v>
      </c>
      <c r="C323" s="73" t="s">
        <v>73</v>
      </c>
      <c r="D323" s="93">
        <v>1</v>
      </c>
      <c r="E323" s="75"/>
      <c r="F323" s="76">
        <f>ROUND(D323*E323,2)</f>
        <v>0</v>
      </c>
    </row>
    <row r="324" spans="1:6" x14ac:dyDescent="0.3">
      <c r="A324" s="77"/>
      <c r="B324" s="78" t="s">
        <v>347</v>
      </c>
      <c r="C324" s="79"/>
      <c r="D324" s="79"/>
      <c r="E324" s="79"/>
      <c r="F324" s="80"/>
    </row>
    <row r="325" spans="1:6" ht="166.15" x14ac:dyDescent="0.3">
      <c r="A325" s="27" t="s">
        <v>348</v>
      </c>
      <c r="B325" s="28" t="s">
        <v>349</v>
      </c>
      <c r="C325" s="23" t="s">
        <v>73</v>
      </c>
      <c r="D325" s="35">
        <v>2</v>
      </c>
      <c r="E325" s="25"/>
      <c r="F325" s="26">
        <f>ROUND(D325*E325,2)</f>
        <v>0</v>
      </c>
    </row>
    <row r="326" spans="1:6" x14ac:dyDescent="0.3">
      <c r="A326" s="7"/>
      <c r="B326" s="61" t="s">
        <v>350</v>
      </c>
      <c r="C326" s="8"/>
      <c r="D326" s="8"/>
      <c r="E326" s="8"/>
      <c r="F326" s="9"/>
    </row>
    <row r="327" spans="1:6" ht="19.899999999999999" x14ac:dyDescent="0.3">
      <c r="A327" s="11" t="s">
        <v>351</v>
      </c>
      <c r="B327" s="62" t="s">
        <v>352</v>
      </c>
      <c r="C327" s="12" t="s">
        <v>73</v>
      </c>
      <c r="D327" s="39">
        <v>10</v>
      </c>
      <c r="E327" s="14"/>
      <c r="F327" s="15">
        <f>ROUND(D327*E327,2)</f>
        <v>0</v>
      </c>
    </row>
    <row r="328" spans="1:6" x14ac:dyDescent="0.3">
      <c r="A328" s="16"/>
      <c r="B328" s="110" t="s">
        <v>353</v>
      </c>
      <c r="C328" s="110"/>
      <c r="D328" s="110"/>
      <c r="E328" s="17" t="s">
        <v>29</v>
      </c>
      <c r="F328" s="18">
        <f>F268+F270+F272+F274+F282+F284+F286+F288+F305+F309+F313+F317+F321+F323+F325+F327</f>
        <v>0</v>
      </c>
    </row>
    <row r="329" spans="1:6" x14ac:dyDescent="0.3">
      <c r="A329" s="7"/>
      <c r="B329" s="108"/>
      <c r="C329" s="108"/>
      <c r="D329" s="108"/>
      <c r="E329" s="108"/>
      <c r="F329" s="108"/>
    </row>
    <row r="330" spans="1:6" ht="12.75" x14ac:dyDescent="0.35">
      <c r="A330" s="6" t="s">
        <v>9</v>
      </c>
      <c r="B330" s="109" t="s">
        <v>220</v>
      </c>
      <c r="C330" s="109"/>
      <c r="D330" s="109"/>
      <c r="E330" s="109"/>
      <c r="F330" s="109"/>
    </row>
    <row r="331" spans="1:6" x14ac:dyDescent="0.3">
      <c r="A331" s="7"/>
      <c r="B331" s="61" t="s">
        <v>354</v>
      </c>
      <c r="C331" s="8"/>
      <c r="D331" s="8"/>
      <c r="E331" s="8"/>
      <c r="F331" s="9"/>
    </row>
    <row r="332" spans="1:6" ht="97.9" x14ac:dyDescent="0.3">
      <c r="A332" s="11" t="s">
        <v>355</v>
      </c>
      <c r="B332" s="62" t="s">
        <v>356</v>
      </c>
      <c r="C332" s="12" t="s">
        <v>24</v>
      </c>
      <c r="D332" s="13">
        <v>1</v>
      </c>
      <c r="E332" s="14"/>
      <c r="F332" s="15">
        <f>ROUND(D332*E332,2)</f>
        <v>0</v>
      </c>
    </row>
    <row r="333" spans="1:6" x14ac:dyDescent="0.3">
      <c r="A333" s="16"/>
      <c r="B333" s="110" t="s">
        <v>357</v>
      </c>
      <c r="C333" s="110"/>
      <c r="D333" s="110"/>
      <c r="E333" s="17" t="s">
        <v>29</v>
      </c>
      <c r="F333" s="18">
        <f>F332</f>
        <v>0</v>
      </c>
    </row>
    <row r="334" spans="1:6" x14ac:dyDescent="0.3">
      <c r="A334" s="7"/>
      <c r="B334" s="108"/>
      <c r="C334" s="108"/>
      <c r="D334" s="108"/>
      <c r="E334" s="108"/>
      <c r="F334" s="108"/>
    </row>
    <row r="335" spans="1:6" x14ac:dyDescent="0.3">
      <c r="A335" s="16"/>
      <c r="B335" s="111" t="s">
        <v>358</v>
      </c>
      <c r="C335" s="111"/>
      <c r="D335" s="111"/>
      <c r="E335" s="17" t="s">
        <v>29</v>
      </c>
      <c r="F335" s="18">
        <f>F75+F91+F133+F157+F161+F163+F221+F230+F239+F250+F263+F328+F333</f>
        <v>0</v>
      </c>
    </row>
    <row r="336" spans="1:6" ht="11.65" thickBot="1" x14ac:dyDescent="0.35">
      <c r="A336" s="41"/>
      <c r="B336" s="112"/>
      <c r="C336" s="112"/>
      <c r="D336" s="112"/>
      <c r="E336" s="112"/>
      <c r="F336" s="112"/>
    </row>
    <row r="337" spans="1:6" x14ac:dyDescent="0.3">
      <c r="A337" s="58"/>
      <c r="B337" s="59"/>
      <c r="C337" s="59"/>
      <c r="D337" s="59"/>
      <c r="E337" s="59"/>
      <c r="F337" s="60"/>
    </row>
    <row r="338" spans="1:6" ht="11.65" thickBot="1" x14ac:dyDescent="0.35">
      <c r="A338" s="101" t="s">
        <v>359</v>
      </c>
      <c r="B338" s="102"/>
      <c r="C338" s="102"/>
      <c r="D338" s="102"/>
      <c r="E338" s="102"/>
      <c r="F338" s="103"/>
    </row>
    <row r="339" spans="1:6" x14ac:dyDescent="0.3">
      <c r="A339" s="1" t="s">
        <v>3</v>
      </c>
      <c r="B339" s="106" t="s">
        <v>4</v>
      </c>
      <c r="C339" s="106"/>
      <c r="D339" s="3" t="s">
        <v>360</v>
      </c>
      <c r="E339" s="3" t="s">
        <v>361</v>
      </c>
      <c r="F339" s="4" t="s">
        <v>362</v>
      </c>
    </row>
    <row r="340" spans="1:6" x14ac:dyDescent="0.3">
      <c r="A340" s="42" t="s">
        <v>9</v>
      </c>
      <c r="B340" s="107" t="s">
        <v>11</v>
      </c>
      <c r="C340" s="107"/>
      <c r="D340" s="43">
        <f>F20</f>
        <v>0</v>
      </c>
      <c r="E340" s="43">
        <f t="shared" ref="E340:E345" si="7">(20/100)*D340</f>
        <v>0</v>
      </c>
      <c r="F340" s="44">
        <f t="shared" ref="F340:F345" si="8">(1+(20/100))*D340</f>
        <v>0</v>
      </c>
    </row>
    <row r="341" spans="1:6" x14ac:dyDescent="0.3">
      <c r="A341" s="45" t="s">
        <v>9</v>
      </c>
      <c r="B341" s="98" t="s">
        <v>30</v>
      </c>
      <c r="C341" s="98"/>
      <c r="D341" s="46">
        <f>F25</f>
        <v>0</v>
      </c>
      <c r="E341" s="46">
        <f t="shared" si="7"/>
        <v>0</v>
      </c>
      <c r="F341" s="47">
        <f t="shared" si="8"/>
        <v>0</v>
      </c>
    </row>
    <row r="342" spans="1:6" x14ac:dyDescent="0.3">
      <c r="A342" s="45" t="s">
        <v>9</v>
      </c>
      <c r="B342" s="98" t="s">
        <v>35</v>
      </c>
      <c r="C342" s="98"/>
      <c r="D342" s="46">
        <f>F39</f>
        <v>0</v>
      </c>
      <c r="E342" s="46">
        <f t="shared" si="7"/>
        <v>0</v>
      </c>
      <c r="F342" s="47">
        <f t="shared" si="8"/>
        <v>0</v>
      </c>
    </row>
    <row r="343" spans="1:6" x14ac:dyDescent="0.3">
      <c r="A343" s="45" t="s">
        <v>9</v>
      </c>
      <c r="B343" s="98" t="s">
        <v>55</v>
      </c>
      <c r="C343" s="98"/>
      <c r="D343" s="46">
        <f>F53</f>
        <v>0</v>
      </c>
      <c r="E343" s="46">
        <f t="shared" si="7"/>
        <v>0</v>
      </c>
      <c r="F343" s="47">
        <f t="shared" si="8"/>
        <v>0</v>
      </c>
    </row>
    <row r="344" spans="1:6" ht="11.65" thickBot="1" x14ac:dyDescent="0.35">
      <c r="A344" s="45" t="s">
        <v>9</v>
      </c>
      <c r="B344" s="98" t="s">
        <v>75</v>
      </c>
      <c r="C344" s="98"/>
      <c r="D344" s="46">
        <f>F58</f>
        <v>0</v>
      </c>
      <c r="E344" s="46">
        <f t="shared" si="7"/>
        <v>0</v>
      </c>
      <c r="F344" s="47">
        <f t="shared" si="8"/>
        <v>0</v>
      </c>
    </row>
    <row r="345" spans="1:6" x14ac:dyDescent="0.3">
      <c r="A345" s="48" t="s">
        <v>9</v>
      </c>
      <c r="B345" s="99" t="s">
        <v>80</v>
      </c>
      <c r="C345" s="99"/>
      <c r="D345" s="49">
        <f>F20+F25+F39+F53+F58</f>
        <v>0</v>
      </c>
      <c r="E345" s="50">
        <f t="shared" si="7"/>
        <v>0</v>
      </c>
      <c r="F345" s="51">
        <f t="shared" si="8"/>
        <v>0</v>
      </c>
    </row>
    <row r="346" spans="1:6" ht="11.65" thickBot="1" x14ac:dyDescent="0.35">
      <c r="A346" s="41"/>
      <c r="B346" s="100"/>
      <c r="C346" s="100"/>
      <c r="D346" s="52"/>
      <c r="E346" s="52"/>
      <c r="F346" s="53"/>
    </row>
    <row r="347" spans="1:6" x14ac:dyDescent="0.3">
      <c r="A347" s="58"/>
      <c r="B347" s="59"/>
      <c r="C347" s="59"/>
      <c r="D347" s="59"/>
      <c r="E347" s="59"/>
      <c r="F347" s="60"/>
    </row>
    <row r="348" spans="1:6" ht="11.65" thickBot="1" x14ac:dyDescent="0.35">
      <c r="A348" s="101" t="s">
        <v>363</v>
      </c>
      <c r="B348" s="102"/>
      <c r="C348" s="102"/>
      <c r="D348" s="102"/>
      <c r="E348" s="102"/>
      <c r="F348" s="103"/>
    </row>
    <row r="349" spans="1:6" x14ac:dyDescent="0.3">
      <c r="A349" s="1" t="s">
        <v>3</v>
      </c>
      <c r="B349" s="106" t="s">
        <v>4</v>
      </c>
      <c r="C349" s="106"/>
      <c r="D349" s="3" t="s">
        <v>360</v>
      </c>
      <c r="E349" s="3" t="s">
        <v>361</v>
      </c>
      <c r="F349" s="4" t="s">
        <v>362</v>
      </c>
    </row>
    <row r="350" spans="1:6" x14ac:dyDescent="0.3">
      <c r="A350" s="42" t="s">
        <v>9</v>
      </c>
      <c r="B350" s="107" t="s">
        <v>10</v>
      </c>
      <c r="C350" s="107"/>
      <c r="D350" s="43">
        <f>F60</f>
        <v>0</v>
      </c>
      <c r="E350" s="43">
        <f>(20/100)*D350</f>
        <v>0</v>
      </c>
      <c r="F350" s="44">
        <f>(1+(20/100))*D350</f>
        <v>0</v>
      </c>
    </row>
    <row r="351" spans="1:6" ht="11.65" thickBot="1" x14ac:dyDescent="0.35">
      <c r="A351" s="45" t="s">
        <v>9</v>
      </c>
      <c r="B351" s="98" t="s">
        <v>81</v>
      </c>
      <c r="C351" s="98"/>
      <c r="D351" s="46">
        <f>F335</f>
        <v>0</v>
      </c>
      <c r="E351" s="46">
        <f>(20/100)*D351</f>
        <v>0</v>
      </c>
      <c r="F351" s="47">
        <f>(1+(20/100))*D351</f>
        <v>0</v>
      </c>
    </row>
    <row r="352" spans="1:6" x14ac:dyDescent="0.3">
      <c r="A352" s="54"/>
      <c r="B352" s="99" t="s">
        <v>364</v>
      </c>
      <c r="C352" s="99"/>
      <c r="D352" s="49">
        <f>F60+F335</f>
        <v>0</v>
      </c>
      <c r="E352" s="50">
        <f>(20/100)*D352</f>
        <v>0</v>
      </c>
      <c r="F352" s="51">
        <f>(1+(20/100))*D352</f>
        <v>0</v>
      </c>
    </row>
    <row r="353" spans="1:6" ht="11.65" thickBot="1" x14ac:dyDescent="0.35">
      <c r="A353" s="41"/>
      <c r="B353" s="100"/>
      <c r="C353" s="100"/>
      <c r="D353" s="52"/>
      <c r="E353" s="52"/>
      <c r="F353" s="53"/>
    </row>
    <row r="354" spans="1:6" x14ac:dyDescent="0.3">
      <c r="A354" s="58"/>
      <c r="B354" s="59"/>
      <c r="C354" s="59"/>
      <c r="D354" s="59"/>
      <c r="E354" s="59"/>
      <c r="F354" s="60"/>
    </row>
    <row r="355" spans="1:6" ht="11.65" thickBot="1" x14ac:dyDescent="0.35">
      <c r="A355" s="101" t="s">
        <v>365</v>
      </c>
      <c r="B355" s="102"/>
      <c r="C355" s="102"/>
      <c r="D355" s="102"/>
      <c r="E355" s="102"/>
      <c r="F355" s="103"/>
    </row>
    <row r="356" spans="1:6" x14ac:dyDescent="0.3">
      <c r="A356" s="104" t="s">
        <v>4</v>
      </c>
      <c r="B356" s="104"/>
      <c r="C356" s="104"/>
      <c r="D356" s="3" t="s">
        <v>360</v>
      </c>
      <c r="E356" s="3" t="s">
        <v>361</v>
      </c>
      <c r="F356" s="4" t="s">
        <v>362</v>
      </c>
    </row>
    <row r="357" spans="1:6" x14ac:dyDescent="0.3">
      <c r="A357" s="105" t="s">
        <v>366</v>
      </c>
      <c r="B357" s="105"/>
      <c r="C357" s="105"/>
      <c r="D357" s="55">
        <f>F60+F335</f>
        <v>0</v>
      </c>
      <c r="E357" s="56">
        <f>(20/100)*D357</f>
        <v>0</v>
      </c>
      <c r="F357" s="57">
        <f>SUM(D357:E357)</f>
        <v>0</v>
      </c>
    </row>
    <row r="358" spans="1:6" ht="11.65" thickBot="1" x14ac:dyDescent="0.35">
      <c r="A358" s="97"/>
      <c r="B358" s="97"/>
      <c r="C358" s="97"/>
      <c r="D358" s="52"/>
      <c r="E358" s="52"/>
      <c r="F358" s="53"/>
    </row>
  </sheetData>
  <mergeCells count="134">
    <mergeCell ref="A1:F1"/>
    <mergeCell ref="A3:D3"/>
    <mergeCell ref="E3:F3"/>
    <mergeCell ref="B5:F5"/>
    <mergeCell ref="B6:F6"/>
    <mergeCell ref="A8:A17"/>
    <mergeCell ref="C8:C17"/>
    <mergeCell ref="D8:D17"/>
    <mergeCell ref="E8:E17"/>
    <mergeCell ref="F8:F17"/>
    <mergeCell ref="B39:D39"/>
    <mergeCell ref="B40:F40"/>
    <mergeCell ref="B41:F41"/>
    <mergeCell ref="B53:D53"/>
    <mergeCell ref="B54:F54"/>
    <mergeCell ref="B55:F55"/>
    <mergeCell ref="B20:D20"/>
    <mergeCell ref="B21:F21"/>
    <mergeCell ref="B22:F22"/>
    <mergeCell ref="B25:D25"/>
    <mergeCell ref="B26:F26"/>
    <mergeCell ref="B27:F27"/>
    <mergeCell ref="A65:A74"/>
    <mergeCell ref="C65:C74"/>
    <mergeCell ref="D65:D74"/>
    <mergeCell ref="E65:E74"/>
    <mergeCell ref="F65:F74"/>
    <mergeCell ref="B75:D75"/>
    <mergeCell ref="B58:D58"/>
    <mergeCell ref="B59:F59"/>
    <mergeCell ref="B60:D60"/>
    <mergeCell ref="B61:F61"/>
    <mergeCell ref="B62:F62"/>
    <mergeCell ref="B63:F63"/>
    <mergeCell ref="A141:A153"/>
    <mergeCell ref="C141:C153"/>
    <mergeCell ref="D141:D153"/>
    <mergeCell ref="E141:E153"/>
    <mergeCell ref="F141:F153"/>
    <mergeCell ref="B76:F76"/>
    <mergeCell ref="B77:F77"/>
    <mergeCell ref="B91:D91"/>
    <mergeCell ref="B92:F92"/>
    <mergeCell ref="B93:F93"/>
    <mergeCell ref="A103:A115"/>
    <mergeCell ref="C103:C115"/>
    <mergeCell ref="D103:D115"/>
    <mergeCell ref="E103:E115"/>
    <mergeCell ref="F103:F115"/>
    <mergeCell ref="B157:D157"/>
    <mergeCell ref="B158:F158"/>
    <mergeCell ref="B164:F164"/>
    <mergeCell ref="B165:F165"/>
    <mergeCell ref="B168:D168"/>
    <mergeCell ref="B169:F169"/>
    <mergeCell ref="B133:D133"/>
    <mergeCell ref="B134:F134"/>
    <mergeCell ref="B135:F135"/>
    <mergeCell ref="B184:F184"/>
    <mergeCell ref="A188:A189"/>
    <mergeCell ref="C188:C189"/>
    <mergeCell ref="D188:D189"/>
    <mergeCell ref="E188:E189"/>
    <mergeCell ref="F188:F189"/>
    <mergeCell ref="B170:F170"/>
    <mergeCell ref="B173:D173"/>
    <mergeCell ref="B174:F174"/>
    <mergeCell ref="B175:F175"/>
    <mergeCell ref="B182:D182"/>
    <mergeCell ref="B183:F183"/>
    <mergeCell ref="B206:D206"/>
    <mergeCell ref="B207:F207"/>
    <mergeCell ref="A210:A220"/>
    <mergeCell ref="C210:C220"/>
    <mergeCell ref="D210:D220"/>
    <mergeCell ref="E210:E220"/>
    <mergeCell ref="F210:F220"/>
    <mergeCell ref="B192:D192"/>
    <mergeCell ref="B193:F193"/>
    <mergeCell ref="B194:F194"/>
    <mergeCell ref="B198:D198"/>
    <mergeCell ref="B199:F199"/>
    <mergeCell ref="B200:F200"/>
    <mergeCell ref="B239:D239"/>
    <mergeCell ref="B240:F240"/>
    <mergeCell ref="B241:F241"/>
    <mergeCell ref="B250:D250"/>
    <mergeCell ref="B251:F251"/>
    <mergeCell ref="B252:F252"/>
    <mergeCell ref="B221:D221"/>
    <mergeCell ref="B222:F222"/>
    <mergeCell ref="B223:F223"/>
    <mergeCell ref="B230:D230"/>
    <mergeCell ref="B231:F231"/>
    <mergeCell ref="B232:F232"/>
    <mergeCell ref="A288:A303"/>
    <mergeCell ref="C288:C303"/>
    <mergeCell ref="D288:D303"/>
    <mergeCell ref="E288:E303"/>
    <mergeCell ref="F288:F303"/>
    <mergeCell ref="B328:D328"/>
    <mergeCell ref="B263:D263"/>
    <mergeCell ref="B264:F264"/>
    <mergeCell ref="B265:F265"/>
    <mergeCell ref="A276:A280"/>
    <mergeCell ref="C276:C280"/>
    <mergeCell ref="D276:D280"/>
    <mergeCell ref="E276:E280"/>
    <mergeCell ref="F276:F280"/>
    <mergeCell ref="A338:F338"/>
    <mergeCell ref="B339:C339"/>
    <mergeCell ref="B340:C340"/>
    <mergeCell ref="B341:C341"/>
    <mergeCell ref="B342:C342"/>
    <mergeCell ref="B343:C343"/>
    <mergeCell ref="B329:F329"/>
    <mergeCell ref="B330:F330"/>
    <mergeCell ref="B333:D333"/>
    <mergeCell ref="B334:F334"/>
    <mergeCell ref="B335:D335"/>
    <mergeCell ref="B336:F336"/>
    <mergeCell ref="A358:C358"/>
    <mergeCell ref="B351:C351"/>
    <mergeCell ref="B352:C352"/>
    <mergeCell ref="B353:C353"/>
    <mergeCell ref="A355:F355"/>
    <mergeCell ref="A356:C356"/>
    <mergeCell ref="A357:C357"/>
    <mergeCell ref="B344:C344"/>
    <mergeCell ref="B345:C345"/>
    <mergeCell ref="B346:C346"/>
    <mergeCell ref="A348:F348"/>
    <mergeCell ref="B349:C349"/>
    <mergeCell ref="B350:C350"/>
  </mergeCells>
  <pageMargins left="0.25" right="0.25" top="0.75" bottom="0.75" header="0.3" footer="0.3"/>
  <pageSetup paperSize="9" orientation="portrait" r:id="rId1"/>
  <rowBreaks count="13" manualBreakCount="13">
    <brk id="30" max="16383" man="1"/>
    <brk id="60" max="16383" man="1"/>
    <brk id="86" max="16383" man="1"/>
    <brk id="101" max="16383" man="1"/>
    <brk id="123" max="16383" man="1"/>
    <brk id="138" max="16383" man="1"/>
    <brk id="168" max="16383" man="1"/>
    <brk id="189" max="16383" man="1"/>
    <brk id="206" max="16383" man="1"/>
    <brk id="259" max="16383" man="1"/>
    <brk id="274" max="16383" man="1"/>
    <brk id="303" max="16383" man="1"/>
    <brk id="3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8CD84-45FA-46C6-86AD-1AB6904AEEBE}">
  <dimension ref="A1"/>
  <sheetViews>
    <sheetView workbookViewId="0"/>
  </sheetViews>
  <sheetFormatPr baseColWidth="10" defaultRowHeight="11.25" x14ac:dyDescent="0.3"/>
  <sheetData/>
  <pageMargins left="0.79365079365079361" right="0.59523809523809523" top="0.59523809523809523" bottom="0.59523809523809523" header="0.3968253968253968" footer="0.3968253968253968"/>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F09E936809CC42B26D8F2011EB3ED5" ma:contentTypeVersion="15" ma:contentTypeDescription="Crée un document." ma:contentTypeScope="" ma:versionID="e2e997eb6a35fc6ddaccf1f72e428160">
  <xsd:schema xmlns:xsd="http://www.w3.org/2001/XMLSchema" xmlns:xs="http://www.w3.org/2001/XMLSchema" xmlns:p="http://schemas.microsoft.com/office/2006/metadata/properties" xmlns:ns2="fc87034a-b12b-49e8-afdf-589425a93122" xmlns:ns3="4cb01d44-b3cc-46b6-83db-f866b6f7962c" targetNamespace="http://schemas.microsoft.com/office/2006/metadata/properties" ma:root="true" ma:fieldsID="9650c9f572056ee3920a24b6c6b1ed69" ns2:_="" ns3:_="">
    <xsd:import namespace="fc87034a-b12b-49e8-afdf-589425a93122"/>
    <xsd:import namespace="4cb01d44-b3cc-46b6-83db-f866b6f7962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87034a-b12b-49e8-afdf-589425a931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a8d8669-3781-48ef-ac8d-763b8de0c22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b01d44-b3cc-46b6-83db-f866b6f7962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1406b9b-f313-46cf-b17c-1d2666c27929}" ma:internalName="TaxCatchAll" ma:showField="CatchAllData" ma:web="4cb01d44-b3cc-46b6-83db-f866b6f7962c">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cb01d44-b3cc-46b6-83db-f866b6f7962c" xsi:nil="true"/>
    <lcf76f155ced4ddcb4097134ff3c332f xmlns="fc87034a-b12b-49e8-afdf-589425a9312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84F017F-9661-4AFA-AC61-1FCDEA7574D5}"/>
</file>

<file path=customXml/itemProps2.xml><?xml version="1.0" encoding="utf-8"?>
<ds:datastoreItem xmlns:ds="http://schemas.openxmlformats.org/officeDocument/2006/customXml" ds:itemID="{A705561D-BCF6-43FD-B5ED-A8170F7EC2CF}"/>
</file>

<file path=customXml/itemProps3.xml><?xml version="1.0" encoding="utf-8"?>
<ds:datastoreItem xmlns:ds="http://schemas.openxmlformats.org/officeDocument/2006/customXml" ds:itemID="{395A7BFA-A6B5-4CFE-BADA-0DFD2BFA78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vt: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Frederic chalard</dc:creator>
  <cp:lastModifiedBy>Frederic chalard</cp:lastModifiedBy>
  <cp:lastPrinted>2025-04-09T14:05:29Z</cp:lastPrinted>
  <dcterms:created xsi:type="dcterms:W3CDTF">2025-04-09T13:56:19Z</dcterms:created>
  <dcterms:modified xsi:type="dcterms:W3CDTF">2025-04-09T14:25:15Z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0x01010018F09E936809CC42B26D8F2011EB3ED5</vt:lpwstr>
  </property>
</Properties>
</file>