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Q:\2023\23006\09 - DCE\02 - DOSSIER DCE MARS 2025\LOT ELEC\CCTP - DPGF\"/>
    </mc:Choice>
  </mc:AlternateContent>
  <xr:revisionPtr revIDLastSave="0" documentId="13_ncr:1_{6A2EDB4A-AD75-4254-9E0B-B7684514AE5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N°10 _ " sheetId="1" r:id="rId1"/>
  </sheets>
  <definedNames>
    <definedName name="_xlnm.Print_Titles" localSheetId="0">'LOT N°10 _ '!$1:$7</definedName>
  </definedNames>
  <calcPr calcId="191029"/>
  <extLst>
    <ext xmlns:x14="http://schemas.microsoft.com/office/spreadsheetml/2009/9/main" uri="{508A625A-C496-44e7-AB3D-5DD9D212655C}"/>
  </extLst>
</workbook>
</file>

<file path=xl/calcChain.xml><?xml version="1.0" encoding="utf-8"?>
<calcChain xmlns="http://schemas.openxmlformats.org/spreadsheetml/2006/main">
  <c r="M279" i="1" l="1"/>
  <c r="M277" i="1"/>
  <c r="M282" i="1" s="1"/>
  <c r="M268" i="1"/>
  <c r="M264" i="1"/>
  <c r="M263" i="1"/>
  <c r="M262" i="1"/>
  <c r="M260" i="1"/>
  <c r="M259" i="1"/>
  <c r="M256" i="1"/>
  <c r="M257" i="1" s="1"/>
  <c r="M255" i="1"/>
  <c r="M253" i="1"/>
  <c r="M252" i="1"/>
  <c r="M251" i="1"/>
  <c r="M249" i="1"/>
  <c r="M250" i="1" s="1"/>
  <c r="M246" i="1"/>
  <c r="M247" i="1" s="1"/>
  <c r="M243" i="1"/>
  <c r="M244" i="1" s="1"/>
  <c r="M239" i="1"/>
  <c r="M240" i="1" s="1"/>
  <c r="M236" i="1"/>
  <c r="M237" i="1" s="1"/>
  <c r="M233" i="1"/>
  <c r="M230" i="1"/>
  <c r="M231" i="1" s="1"/>
  <c r="M226" i="1"/>
  <c r="M225" i="1"/>
  <c r="M223" i="1"/>
  <c r="M224" i="1" s="1"/>
  <c r="M220" i="1"/>
  <c r="M221" i="1" s="1"/>
  <c r="M217" i="1"/>
  <c r="M218" i="1" s="1"/>
  <c r="M214" i="1"/>
  <c r="M215" i="1" s="1"/>
  <c r="M211" i="1"/>
  <c r="M212" i="1" s="1"/>
  <c r="M208" i="1"/>
  <c r="M209" i="1" s="1"/>
  <c r="M204" i="1"/>
  <c r="M203" i="1"/>
  <c r="M202" i="1"/>
  <c r="M200" i="1"/>
  <c r="M201" i="1" s="1"/>
  <c r="M198" i="1"/>
  <c r="M196" i="1"/>
  <c r="M195" i="1"/>
  <c r="M194" i="1"/>
  <c r="M191" i="1"/>
  <c r="M189" i="1"/>
  <c r="M188" i="1"/>
  <c r="M186" i="1"/>
  <c r="M181" i="1"/>
  <c r="M178" i="1"/>
  <c r="M177" i="1"/>
  <c r="M176" i="1"/>
  <c r="M175" i="1"/>
  <c r="M173" i="1"/>
  <c r="M172" i="1"/>
  <c r="M170" i="1"/>
  <c r="M169" i="1"/>
  <c r="M168" i="1"/>
  <c r="M166" i="1"/>
  <c r="M165" i="1"/>
  <c r="M164" i="1"/>
  <c r="M162" i="1"/>
  <c r="M161" i="1"/>
  <c r="M159" i="1"/>
  <c r="M158" i="1"/>
  <c r="M156" i="1"/>
  <c r="M155" i="1"/>
  <c r="M154" i="1"/>
  <c r="M153" i="1"/>
  <c r="M152" i="1"/>
  <c r="M151" i="1"/>
  <c r="M150" i="1"/>
  <c r="M148" i="1"/>
  <c r="M147" i="1"/>
  <c r="M145" i="1"/>
  <c r="M144" i="1"/>
  <c r="M143" i="1"/>
  <c r="M142" i="1"/>
  <c r="M140" i="1"/>
  <c r="M136" i="1"/>
  <c r="M135" i="1"/>
  <c r="M133" i="1"/>
  <c r="M131" i="1"/>
  <c r="M127" i="1"/>
  <c r="M126" i="1"/>
  <c r="M124" i="1"/>
  <c r="M123" i="1"/>
  <c r="M122" i="1"/>
  <c r="M119" i="1"/>
  <c r="M118" i="1"/>
  <c r="M117" i="1"/>
  <c r="M113" i="1"/>
  <c r="M112" i="1"/>
  <c r="M107" i="1"/>
  <c r="M106" i="1"/>
  <c r="M105" i="1"/>
  <c r="M102" i="1"/>
  <c r="M100" i="1"/>
  <c r="M94" i="1"/>
  <c r="M93" i="1"/>
  <c r="M92" i="1"/>
  <c r="M91" i="1"/>
  <c r="M90" i="1"/>
  <c r="M87" i="1"/>
  <c r="M84" i="1"/>
  <c r="M81" i="1"/>
  <c r="M80" i="1"/>
  <c r="M78" i="1"/>
  <c r="M77" i="1"/>
  <c r="M75" i="1"/>
  <c r="M73" i="1"/>
  <c r="M71" i="1"/>
  <c r="M69" i="1"/>
  <c r="M68" i="1"/>
  <c r="M66" i="1"/>
  <c r="M64" i="1"/>
  <c r="M63" i="1"/>
  <c r="M61" i="1"/>
  <c r="M57" i="1"/>
  <c r="M58" i="1" s="1"/>
  <c r="M53" i="1"/>
  <c r="M51" i="1"/>
  <c r="M52" i="1" s="1"/>
  <c r="M48" i="1"/>
  <c r="M47" i="1"/>
  <c r="M49" i="1" s="1"/>
  <c r="M44" i="1"/>
  <c r="M42" i="1"/>
  <c r="M40" i="1"/>
  <c r="M35" i="1"/>
  <c r="M36" i="1" s="1"/>
  <c r="M32" i="1"/>
  <c r="M29" i="1"/>
  <c r="M30" i="1" s="1"/>
  <c r="M27" i="1"/>
  <c r="M24" i="1"/>
  <c r="M22" i="1"/>
  <c r="M23" i="1" s="1"/>
  <c r="M19" i="1"/>
  <c r="M20" i="1" s="1"/>
  <c r="M17" i="1"/>
  <c r="M13" i="1"/>
  <c r="M14" i="1" s="1"/>
  <c r="M10" i="1"/>
  <c r="M269" i="1" l="1"/>
  <c r="M37" i="1"/>
  <c r="M108" i="1"/>
  <c r="M114" i="1"/>
  <c r="M258" i="1"/>
  <c r="M197" i="1"/>
  <c r="M280" i="1"/>
  <c r="M182" i="1"/>
  <c r="M96" i="1"/>
  <c r="M266" i="1"/>
  <c r="M88" i="1"/>
  <c r="M95" i="1"/>
  <c r="M179" i="1"/>
  <c r="M25" i="1"/>
  <c r="M128" i="1"/>
  <c r="M137" i="1"/>
  <c r="M254" i="1"/>
  <c r="M11" i="1"/>
  <c r="M180" i="1"/>
  <c r="M45" i="1"/>
  <c r="M120" i="1"/>
  <c r="M265" i="1"/>
  <c r="M281" i="1"/>
  <c r="M283" i="1" s="1"/>
  <c r="M33" i="1"/>
  <c r="M101" i="1"/>
  <c r="M227" i="1"/>
  <c r="M234" i="1"/>
  <c r="M270" i="1"/>
  <c r="M190" i="1"/>
  <c r="M205" i="1"/>
  <c r="M271" i="1" l="1"/>
</calcChain>
</file>

<file path=xl/sharedStrings.xml><?xml version="1.0" encoding="utf-8"?>
<sst xmlns="http://schemas.openxmlformats.org/spreadsheetml/2006/main" count="527" uniqueCount="341">
  <si>
    <t>BORDEREAU DE CHIFFRAGE</t>
  </si>
  <si>
    <t>CONSTRUCTION DE 9 LOGEMENTS COLLECTIFS / 15 RUE DE LESBIN / 56530 GESTEL</t>
  </si>
  <si>
    <t>LOT n°10 : ELECTRICITE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</si>
  <si>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</si>
  <si>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</si>
  <si>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</si>
  <si>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</si>
  <si>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</si>
  <si>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</si>
  <si>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</si>
  <si>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</si>
  <si>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</si>
  <si>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</si>
  <si>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10</t>
  </si>
  <si>
    <t>ELECTRICITE</t>
  </si>
  <si>
    <t>ens</t>
  </si>
  <si>
    <t>10.3</t>
  </si>
  <si>
    <t>- BÂTIMENT COLLECTIF</t>
  </si>
  <si>
    <t>10.3.1</t>
  </si>
  <si>
    <t>- DEPENSES DE CHANTIER</t>
  </si>
  <si>
    <t>10.3.1.6</t>
  </si>
  <si>
    <t>- Dépenses de chantier</t>
  </si>
  <si>
    <t>Sous-Total HT de - DEPENSES DE CHANTIER</t>
  </si>
  <si>
    <t>10.3.2</t>
  </si>
  <si>
    <t>10.3.2.1</t>
  </si>
  <si>
    <t>Sous-Total HT de - ETUDES D'EXECUTION</t>
  </si>
  <si>
    <t>10.3.3</t>
  </si>
  <si>
    <t>- ELECTRICITE COURANTS FORTS</t>
  </si>
  <si>
    <t>10.3.3.1</t>
  </si>
  <si>
    <t>- Distribution de la terre</t>
  </si>
  <si>
    <t>10.3.3.1.2</t>
  </si>
  <si>
    <t>- Prise de terre</t>
  </si>
  <si>
    <t>10.3.3.1.3</t>
  </si>
  <si>
    <t>- Colonne montante de terre</t>
  </si>
  <si>
    <t>- Colonne de distribution de terre pour les abonnés du bâtiment</t>
  </si>
  <si>
    <t>Sous-Total HT de - Colonne montante de terre</t>
  </si>
  <si>
    <t>10.3.3.1.4</t>
  </si>
  <si>
    <t>- Liaisons équipotentielles</t>
  </si>
  <si>
    <t>10.3.3.1.4.1</t>
  </si>
  <si>
    <t>- Liaison équipotentielle principale</t>
  </si>
  <si>
    <t>Sous-Total HT de - Liaisons équipotentielles</t>
  </si>
  <si>
    <t>10.3.3.1.5</t>
  </si>
  <si>
    <t>- Barrette de terre PV</t>
  </si>
  <si>
    <t>Sous-Total HT de - Distribution de la terre</t>
  </si>
  <si>
    <t>10.3.3.2</t>
  </si>
  <si>
    <t>- Distribution électrique ENEDIS</t>
  </si>
  <si>
    <t>10.3.3.2.1</t>
  </si>
  <si>
    <t>- Dossier de branchement ENEDIS</t>
  </si>
  <si>
    <t>10.3.3.2.2</t>
  </si>
  <si>
    <t>- Câbles d'alimentation principale</t>
  </si>
  <si>
    <t>- Câble d'alimentation U1000 R2V</t>
  </si>
  <si>
    <t>ml</t>
  </si>
  <si>
    <t>Sous-Total HT de - Câbles d'alimentation principale</t>
  </si>
  <si>
    <t>10.3.3.2.3</t>
  </si>
  <si>
    <t>- Colonne montante électrique</t>
  </si>
  <si>
    <t>- Colonne de distribution électrique pour abonnés (logements, SG, IRVE)</t>
  </si>
  <si>
    <t>Sous-Total HT de - Colonne montante électrique</t>
  </si>
  <si>
    <t>10.3.3.2.4</t>
  </si>
  <si>
    <t>- Recharge véhicule électrique</t>
  </si>
  <si>
    <t>10.3.3.2.4.2</t>
  </si>
  <si>
    <t>- infrastructure pour bornes IRVE</t>
  </si>
  <si>
    <t>pm</t>
  </si>
  <si>
    <t>Sous-Total HT de - Recharge véhicule électrique</t>
  </si>
  <si>
    <t>Sous-Total HT de - Distribution électrique ENEDIS</t>
  </si>
  <si>
    <t>10.3.3.3</t>
  </si>
  <si>
    <t>- Services Généraux</t>
  </si>
  <si>
    <t>10.3.3.3.2</t>
  </si>
  <si>
    <t>- Caisson avec panneau de comptage</t>
  </si>
  <si>
    <t>- Panneau de comptage monophasé</t>
  </si>
  <si>
    <t>- Marque / Type  --&gt;</t>
  </si>
  <si>
    <t>- Disj. De branchement diff. bipolaire</t>
  </si>
  <si>
    <t>- Pose et raccordement du compteur électronique ENEDIS</t>
  </si>
  <si>
    <t>Sous-Total HT de - Caisson avec panneau de comptage</t>
  </si>
  <si>
    <t>10.3.3.3.3</t>
  </si>
  <si>
    <t>- Dérivation individuelle SG</t>
  </si>
  <si>
    <t>10.3.3.3.3.1</t>
  </si>
  <si>
    <t>10.3.3.3.3.2</t>
  </si>
  <si>
    <t>- Dérivation individuelle PV</t>
  </si>
  <si>
    <t>Sous-Total HT de - Dérivation individuelle SG</t>
  </si>
  <si>
    <t>10.3.3.3.4</t>
  </si>
  <si>
    <t>- Tableau Services Généraux</t>
  </si>
  <si>
    <t>Sous-Total HT de - Tableau Services Généraux</t>
  </si>
  <si>
    <t>10.3.3.3.5</t>
  </si>
  <si>
    <t>- Canalisations secondaires</t>
  </si>
  <si>
    <t>10.3.3.3.6</t>
  </si>
  <si>
    <t>- Appareillages</t>
  </si>
  <si>
    <t>- Appareillages étanches</t>
  </si>
  <si>
    <t>- PC 16 A + T étanche (IP55 - IK07)</t>
  </si>
  <si>
    <t>u</t>
  </si>
  <si>
    <t>Sous-Total HT de - Appareillages</t>
  </si>
  <si>
    <t>10.3.3.3.7</t>
  </si>
  <si>
    <t>- Eclairage</t>
  </si>
  <si>
    <t>10.3.3.3.7.2</t>
  </si>
  <si>
    <t>- Hublot plafonnier à détection  TYPE 1</t>
  </si>
  <si>
    <t>- Télécommande</t>
  </si>
  <si>
    <t>- Réglages par télécommande</t>
  </si>
  <si>
    <t>10.3.3.3.7.3</t>
  </si>
  <si>
    <t>- Hublot LED asymétrique à détection- TYPE 2</t>
  </si>
  <si>
    <t>10.3.3.3.7.4</t>
  </si>
  <si>
    <t>- Hublot étanche - TYPE 3</t>
  </si>
  <si>
    <t>- Marque / Type --&gt;</t>
  </si>
  <si>
    <t>10.3.3.3.7.5</t>
  </si>
  <si>
    <t>- Plafonnier étanche - TYPE 5</t>
  </si>
  <si>
    <t>10.3.3.3.7.6</t>
  </si>
  <si>
    <t>- Hublot extérieur carré - TYPE A</t>
  </si>
  <si>
    <t>10.3.3.3.7.7</t>
  </si>
  <si>
    <t>- Luminaire LED sur mât - TYPE C</t>
  </si>
  <si>
    <t>- Luminaire sur mât : Marque / Type  --&gt;</t>
  </si>
  <si>
    <t>- Mât de 4.5m : Marque / Type  --&gt;</t>
  </si>
  <si>
    <t>10.3.3.3.7.8</t>
  </si>
  <si>
    <t>- Luminaire LED sur mât - TYPE D</t>
  </si>
  <si>
    <t>10.3.3.3.7.9</t>
  </si>
  <si>
    <t>- Commandes d'éclairage</t>
  </si>
  <si>
    <t>- Détecteur de mouvement saillie murale (type A)</t>
  </si>
  <si>
    <t>10.3.3.3.7.10</t>
  </si>
  <si>
    <t>- Commande éclairage extérieur</t>
  </si>
  <si>
    <t>- Horloge astronomique</t>
  </si>
  <si>
    <t>Sous-Total HT de - Eclairage</t>
  </si>
  <si>
    <t>10.3.3.3.8</t>
  </si>
  <si>
    <t>- Travaux divers</t>
  </si>
  <si>
    <t>10.3.3.3.8.1</t>
  </si>
  <si>
    <t>- Ventilation mécanique contrôlée collective</t>
  </si>
  <si>
    <t>10.3.3.3.8.2</t>
  </si>
  <si>
    <t>- Ballon d'eau chaude sanitaire</t>
  </si>
  <si>
    <t>10.3.3.3.8.3</t>
  </si>
  <si>
    <t>- Système de contrôle d'accès / Interphonie</t>
  </si>
  <si>
    <t>10.3.3.3.8.4</t>
  </si>
  <si>
    <t>- Centrale télévision</t>
  </si>
  <si>
    <t>10.3.3.3.8.5</t>
  </si>
  <si>
    <t>- Photovoltaïque</t>
  </si>
  <si>
    <t>Sous-Total HT de - Travaux divers</t>
  </si>
  <si>
    <t>Sous-Total HT de - Services Généraux</t>
  </si>
  <si>
    <t>10.3.3.4</t>
  </si>
  <si>
    <t>- Electricité logements</t>
  </si>
  <si>
    <t>10.3.3.4.1</t>
  </si>
  <si>
    <t>- Circuit de terre</t>
  </si>
  <si>
    <t>10.3.3.4.1.2</t>
  </si>
  <si>
    <t>10.3.3.4.1.2.1</t>
  </si>
  <si>
    <t>- Liaison équipotentielle secondaire</t>
  </si>
  <si>
    <t>Sous-Total HT de - Circuit de terre</t>
  </si>
  <si>
    <t>10.3.3.4.2</t>
  </si>
  <si>
    <t>- Dérivation individuelle</t>
  </si>
  <si>
    <t>10.3.3.4.3</t>
  </si>
  <si>
    <t>- Tableau d'abonné saillie avec coffret technique</t>
  </si>
  <si>
    <t>10.3.3.4.3.2</t>
  </si>
  <si>
    <t>- T2</t>
  </si>
  <si>
    <t>10.3.3.4.3.3</t>
  </si>
  <si>
    <t>- T3</t>
  </si>
  <si>
    <t>10.3.3.4.3.4</t>
  </si>
  <si>
    <t>- T4</t>
  </si>
  <si>
    <t>Sous-Total HT de - Tableau d'abonné saillie avec coffret technique</t>
  </si>
  <si>
    <t>10.3.3.4.4</t>
  </si>
  <si>
    <t>- Disjoncteur de branchement et compteur ENEDIS</t>
  </si>
  <si>
    <t>10.3.3.4.4.1</t>
  </si>
  <si>
    <t>- Logement bâtiment collectif</t>
  </si>
  <si>
    <t>Sous-Total HT de - Disjoncteur de branchement et compteur ENEDIS</t>
  </si>
  <si>
    <t>10.3.3.4.5</t>
  </si>
  <si>
    <t>- Compteur multi-énergie</t>
  </si>
  <si>
    <t>10.3.3.4.5.1</t>
  </si>
  <si>
    <t>- Afficheur modulaire comptage</t>
  </si>
  <si>
    <t>10.3.3.4.5.2</t>
  </si>
  <si>
    <t>- Câblage et raccordements</t>
  </si>
  <si>
    <t>10.3.3.4.5.3</t>
  </si>
  <si>
    <t>- Programmation initiale</t>
  </si>
  <si>
    <t>Sous-Total HT de - Compteur multi-énergie</t>
  </si>
  <si>
    <t>10.3.3.4.6</t>
  </si>
  <si>
    <t>10.3.3.4.6.1</t>
  </si>
  <si>
    <t>- Canalisations et cheminements</t>
  </si>
  <si>
    <t>10.3.3.4.6.3</t>
  </si>
  <si>
    <t>- Câblage et commande de la VMC Hygro</t>
  </si>
  <si>
    <t>10.3.3.4.6.3.1</t>
  </si>
  <si>
    <t>- alimentation électrique des bouches de VMC</t>
  </si>
  <si>
    <t>- Commande individuelle</t>
  </si>
  <si>
    <t>10.3.3.4.6.4</t>
  </si>
  <si>
    <t>- Câblage régulation chauffage</t>
  </si>
  <si>
    <t>Sous-Total HT de - Canalisations secondaires</t>
  </si>
  <si>
    <t>10.3.3.4.7</t>
  </si>
  <si>
    <t>10.3.3.4.7.1</t>
  </si>
  <si>
    <t>- Réglette étanche logement - TYPE 4</t>
  </si>
  <si>
    <t>10.3.3.4.7.2</t>
  </si>
  <si>
    <t>- Hublot extérieur carré - TYPE B</t>
  </si>
  <si>
    <t>- Hublot : Marque / Type  --&gt;</t>
  </si>
  <si>
    <t>10.3.3.4.7.3</t>
  </si>
  <si>
    <t>- Dispositif de Connexion pour Luminaire (DCL)</t>
  </si>
  <si>
    <t>Nota : Les Dispositifs de Connexions pour Luminaires (DCL) sont systématiquement associés à des lampes LEDS</t>
  </si>
  <si>
    <t>10.3.3.4.8</t>
  </si>
  <si>
    <t>- Appareillages / Répartition</t>
  </si>
  <si>
    <t>- ENTREE / DEGAGEMENT</t>
  </si>
  <si>
    <t>- DCL en V.V.</t>
  </si>
  <si>
    <t>- 1 DCL avec 3 B.P. et télérupteur</t>
  </si>
  <si>
    <t>- 2 DCL avec 4 B.P. et télérupteur</t>
  </si>
  <si>
    <t>- PC 16 A + T simple</t>
  </si>
  <si>
    <t>- WC</t>
  </si>
  <si>
    <t>- DCL en S.A.</t>
  </si>
  <si>
    <t>- CUISINE</t>
  </si>
  <si>
    <t>- Réglette en S.A.</t>
  </si>
  <si>
    <t>- PC 16 A + T spécialisée (Four)</t>
  </si>
  <si>
    <t>- Boîte de sortie de fil 32 A + T</t>
  </si>
  <si>
    <t>- PC 16 A + T spécialisée (lave-vaisselle)</t>
  </si>
  <si>
    <t>- CHAMBRE PRINCIPALE</t>
  </si>
  <si>
    <t>- CHAMBRE SECONDAIRE</t>
  </si>
  <si>
    <t>- SEJOUR</t>
  </si>
  <si>
    <t>- SALLE DE BAINS / SALLE D'EAU</t>
  </si>
  <si>
    <t>- PC 16 A + T</t>
  </si>
  <si>
    <t>- TERRASSE - BALCON</t>
  </si>
  <si>
    <t>- 1 Hublot extérieur sur inter S.A. lumineux</t>
  </si>
  <si>
    <t>- PC 16 A + T simple étanche</t>
  </si>
  <si>
    <t>- DIVERS / PARTICULARITE</t>
  </si>
  <si>
    <t>- PC 16 A + T spécialisée (lave-linge)</t>
  </si>
  <si>
    <t>- PC 16 A + T spécialisée (chaudière)</t>
  </si>
  <si>
    <t>- Bouton poussoir pour sonnerie</t>
  </si>
  <si>
    <t>Nota : Les Dispositifs de Connexions pour Luminaires (DCL) sont systématiquement associés à des lampes LEDS.</t>
  </si>
  <si>
    <t>Sous-Total HT de - Appareillages / Répartition</t>
  </si>
  <si>
    <t>Sous-Total HT de - Electricité logements</t>
  </si>
  <si>
    <t>10.3.3.5</t>
  </si>
  <si>
    <t>- Mise en service, essais et réception et CONSUEL</t>
  </si>
  <si>
    <t>Sous-Total HT de - ELECTRICITE COURANTS FORTS</t>
  </si>
  <si>
    <t>10.3.4</t>
  </si>
  <si>
    <t>- ELECTRICITE COURANTS FAIBLES</t>
  </si>
  <si>
    <t>10.3.4.1</t>
  </si>
  <si>
    <t>- Téléphone / fibre optique</t>
  </si>
  <si>
    <t>10.3.4.1.3</t>
  </si>
  <si>
    <t>- Colonne montante cuivre</t>
  </si>
  <si>
    <t>10.3.4.1.3.1</t>
  </si>
  <si>
    <t>- Câbles principaux téléphoniques</t>
  </si>
  <si>
    <t>10.3.4.1.3.2</t>
  </si>
  <si>
    <t>- Répartiteurs de distribution téléphoniques</t>
  </si>
  <si>
    <t>10.3.4.1.3.3</t>
  </si>
  <si>
    <t>- Liaison individuelle logements</t>
  </si>
  <si>
    <t>Sous-Total HT de - Colonne montante cuivre</t>
  </si>
  <si>
    <t>10.3.4.1.4</t>
  </si>
  <si>
    <t>- Colonne montante optique</t>
  </si>
  <si>
    <t>10.3.4.1.5</t>
  </si>
  <si>
    <t>- Panneau de communication équipé grade 3TV</t>
  </si>
  <si>
    <t>Sous-Total HT de - Panneau de communication équipé grade 3TV</t>
  </si>
  <si>
    <t>10.3.4.1.6</t>
  </si>
  <si>
    <t>- Câblage logement conforme grade 3TV</t>
  </si>
  <si>
    <t>10.3.4.1.7</t>
  </si>
  <si>
    <t>- Prise terminale murale logement grade 3TV</t>
  </si>
  <si>
    <t>Sous-Total HT de - Prise terminale murale logement grade 3TV</t>
  </si>
  <si>
    <t>10.3.4.1.8</t>
  </si>
  <si>
    <t>- Repérage et étiquetage des câbles</t>
  </si>
  <si>
    <t>10.3.4.1.9</t>
  </si>
  <si>
    <t>- Contrôle et recette</t>
  </si>
  <si>
    <t>10.3.4.1.10</t>
  </si>
  <si>
    <t>- Mise en service, essais et réception</t>
  </si>
  <si>
    <t>Sous-Total HT de - Téléphone / fibre optique</t>
  </si>
  <si>
    <t>10.3.4.2</t>
  </si>
  <si>
    <t>- Télévision</t>
  </si>
  <si>
    <t>10.3.4.2.2</t>
  </si>
  <si>
    <t>- Antenne UHF et mât</t>
  </si>
  <si>
    <t>Sous-Total HT de - Antenne UHF et mât</t>
  </si>
  <si>
    <t>10.3.4.2.3</t>
  </si>
  <si>
    <t>- Pré-amplification</t>
  </si>
  <si>
    <t>Sous-Total HT de - Pré-amplification</t>
  </si>
  <si>
    <t>10.3.4.2.4</t>
  </si>
  <si>
    <t>- Centrale de tête TV</t>
  </si>
  <si>
    <t>Sous-Total HT de - Centrale de tête TV</t>
  </si>
  <si>
    <t>10.3.4.2.5</t>
  </si>
  <si>
    <t>- Réseau de distribution en gaine technique palière</t>
  </si>
  <si>
    <t>Sous-Total HT de - Réseau de distribution en gaine technique palière</t>
  </si>
  <si>
    <t>10.3.4.2.6</t>
  </si>
  <si>
    <t>- Réseau de distribution en logement</t>
  </si>
  <si>
    <t>Sous-Total HT de - Réseau de distribution en logement</t>
  </si>
  <si>
    <t>10.3.4.2.7</t>
  </si>
  <si>
    <t>- Prises d'usagers TV</t>
  </si>
  <si>
    <t>Sous-Total HT de - Prises d'usagers TV</t>
  </si>
  <si>
    <t>10.3.4.2.8</t>
  </si>
  <si>
    <t>- Mise à la terre</t>
  </si>
  <si>
    <t>10.3.4.2.9</t>
  </si>
  <si>
    <t>- Mise en service, essais, réception et attestations COSAEL</t>
  </si>
  <si>
    <t>Sous-Total HT de - Télévision</t>
  </si>
  <si>
    <t>10.3.4.3</t>
  </si>
  <si>
    <t>- Système de contrôle d'accès / interphonie</t>
  </si>
  <si>
    <t>10.3.4.3.2</t>
  </si>
  <si>
    <t>- Plaque de rue à défilement de noms et caméra</t>
  </si>
  <si>
    <t>Sous-Total HT de - Plaque de rue à défilement de noms et caméra</t>
  </si>
  <si>
    <t>10.3.4.3.3</t>
  </si>
  <si>
    <t>- Centrale de gestion en coffret</t>
  </si>
  <si>
    <t>Sous-Total HT de - Centrale de gestion en coffret</t>
  </si>
  <si>
    <t>10.3.4.3.4</t>
  </si>
  <si>
    <t>- Lecteur de proximité VIGIK</t>
  </si>
  <si>
    <t>Sous-Total HT de - Lecteur de proximité VIGIK</t>
  </si>
  <si>
    <t>10.3.4.3.5</t>
  </si>
  <si>
    <t>- Bouton de sortie</t>
  </si>
  <si>
    <t>Sous-Total HT de - Bouton de sortie</t>
  </si>
  <si>
    <t>10.3.4.3.6</t>
  </si>
  <si>
    <t>- Badges résidents</t>
  </si>
  <si>
    <t>10.3.4.3.6.1</t>
  </si>
  <si>
    <t>- Clé de proximité</t>
  </si>
  <si>
    <t>Sous-Total HT de - Badges résidents</t>
  </si>
  <si>
    <t>10.3.4.3.7</t>
  </si>
  <si>
    <t>- Poste intérieur moniteur audio/vidéo mains libres</t>
  </si>
  <si>
    <t>Sous-Total HT de - Poste intérieur moniteur audio/vidéo mains libres</t>
  </si>
  <si>
    <t>10.3.4.3.8</t>
  </si>
  <si>
    <t>- Coffret - Blocs d'alimentation - distributeurs vidéo</t>
  </si>
  <si>
    <t>Sous-Total HT de - Coffret - Blocs d'alimentation - distributeurs vidéo</t>
  </si>
  <si>
    <t>10.3.4.3.10</t>
  </si>
  <si>
    <t>- Alimentation électrique - Câblage</t>
  </si>
  <si>
    <t>10.3.4.3.11</t>
  </si>
  <si>
    <t>- Programmation - formation - mise en service - réception</t>
  </si>
  <si>
    <t>10.3.4.3.12</t>
  </si>
  <si>
    <t>- Garantie de bon fonctionnement</t>
  </si>
  <si>
    <t>Sous-Total HT de - Système de contrôle d'accès / interphonie</t>
  </si>
  <si>
    <t>10.3.4.4</t>
  </si>
  <si>
    <t>- D.A.A.F.</t>
  </si>
  <si>
    <t>10.3.4.4.1</t>
  </si>
  <si>
    <t>- DAAF : Marque / Type  --&gt;</t>
  </si>
  <si>
    <t>Sous-Total HT de - D.A.A.F.</t>
  </si>
  <si>
    <t>Sous-Total HT de - ELECTRICITE COURANTS FAIBLES</t>
  </si>
  <si>
    <t>10.3.5</t>
  </si>
  <si>
    <t>- LOGEMENT TEMOIN</t>
  </si>
  <si>
    <t>10.3.6</t>
  </si>
  <si>
    <t>- CALFEUTREMENTS GT</t>
  </si>
  <si>
    <t>10.3.7</t>
  </si>
  <si>
    <t>- DOE - FORMATION - CONTRAT D'ENTRETIEN</t>
  </si>
  <si>
    <t>- D.O.E.</t>
  </si>
  <si>
    <t>- Formation</t>
  </si>
  <si>
    <t>- Contrat d'entretien</t>
  </si>
  <si>
    <t>Sous-Total HT de - DOE - FORMATION - CONTRAT D'ENTRETIEN</t>
  </si>
  <si>
    <t>Sous-Total HT de - BÂTIMENT COLLECTIF</t>
  </si>
  <si>
    <t>10.4</t>
  </si>
  <si>
    <t>- NOTE IMPORTANTE</t>
  </si>
  <si>
    <t>10.5</t>
  </si>
  <si>
    <t>- NOTA SUR LE BORDEREAU DE CHIFFRAGE</t>
  </si>
  <si>
    <t>MONTANT HT 10 - ELECTRICITE</t>
  </si>
  <si>
    <t>MONTANT TVA A 20,000%</t>
  </si>
  <si>
    <t>MONTANT TTC 10 - ELECTRICITE</t>
  </si>
  <si>
    <t>PRESTATIONS SUPPLEMENTAIRES EVENTUELLES</t>
  </si>
  <si>
    <t>OPTION 1 - VOLET ROULANT ELECTRIQUE</t>
  </si>
  <si>
    <t>10.3.3.4.6.2</t>
  </si>
  <si>
    <t>- Volets roulants électriques</t>
  </si>
  <si>
    <t>10.3.3.4.6.2.1</t>
  </si>
  <si>
    <t>- alimentation électrique des VRE</t>
  </si>
  <si>
    <t>Total OPTION 1 - VOLET ROULANT ELECTRIQUE</t>
  </si>
  <si>
    <t>TOTAL HT TOUTES PSE</t>
  </si>
  <si>
    <t>TOTAL TVA TOUTES PSE 20,000 %</t>
  </si>
  <si>
    <t>TOTAL TTC TOUTES PSE</t>
  </si>
  <si>
    <t>PM</t>
  </si>
  <si>
    <t>- ETUDES DE CHANTIER</t>
  </si>
  <si>
    <t>- Etudes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</si>
</sst>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#,##0.000"/>
    <numFmt numFmtId="165" formatCode="#,##0.00000"/>
    <numFmt numFmtId="166" formatCode="0;\-0;;@"/>
  </numFmts>
  <fonts count="19" x14ac:knownFonts="1">
    <font>
      <sz val="8.25"/>
      <name val="Tahoma"/>
      <charset val="1"/>
    </font>
    <font>
      <b/>
      <sz val="15"/>
      <color theme="1"/>
      <name val="Calibri"/>
      <family val="2"/>
    </font>
    <font>
      <b/>
      <sz val="11"/>
      <color rgb="FF000000"/>
      <name val="Calibri"/>
      <family val="2"/>
    </font>
    <font>
      <b/>
      <sz val="18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18"/>
      <name val="Calibri"/>
      <family val="2"/>
    </font>
    <font>
      <b/>
      <sz val="18"/>
      <color rgb="FF333333"/>
      <name val="Calibri"/>
      <family val="2"/>
    </font>
    <font>
      <b/>
      <sz val="12"/>
      <name val="Calibri"/>
      <family val="2"/>
    </font>
    <font>
      <b/>
      <sz val="12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10"/>
      <name val="Calibri"/>
      <family val="2"/>
    </font>
    <font>
      <b/>
      <sz val="15"/>
      <name val="Calibri"/>
      <family val="2"/>
    </font>
    <font>
      <b/>
      <sz val="9"/>
      <name val="Calibri"/>
      <family val="2"/>
    </font>
    <font>
      <sz val="8.25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999999"/>
        <bgColor rgb="FF999999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35">
    <border>
      <left/>
      <right/>
      <top/>
      <bottom/>
      <diagonal/>
    </border>
    <border>
      <left style="medium">
        <color rgb="FF808080"/>
      </left>
      <right/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646464"/>
      </left>
      <right/>
      <top style="thin">
        <color rgb="FF646464"/>
      </top>
      <bottom style="double">
        <color rgb="FFC0C0C0"/>
      </bottom>
      <diagonal/>
    </border>
    <border>
      <left/>
      <right/>
      <top style="thin">
        <color rgb="FF646464"/>
      </top>
      <bottom style="double">
        <color rgb="FFC0C0C0"/>
      </bottom>
      <diagonal/>
    </border>
    <border>
      <left/>
      <right style="thin">
        <color rgb="FF646464"/>
      </right>
      <top style="thin">
        <color rgb="FF646464"/>
      </top>
      <bottom style="double">
        <color rgb="FFC0C0C0"/>
      </bottom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/>
      <right/>
      <top style="medium">
        <color rgb="FF808080"/>
      </top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 style="medium">
        <color rgb="FF808080"/>
      </right>
      <top/>
      <bottom/>
      <diagonal/>
    </border>
    <border>
      <left/>
      <right/>
      <top/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/>
      <top/>
      <bottom/>
      <diagonal/>
    </border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/>
      <right style="medium">
        <color rgb="FF808080"/>
      </right>
      <top/>
      <bottom/>
      <diagonal/>
    </border>
  </borders>
  <cellStyleXfs count="1">
    <xf numFmtId="0" fontId="0" fillId="0" borderId="0">
      <alignment vertical="top"/>
      <protection locked="0"/>
    </xf>
  </cellStyleXfs>
  <cellXfs count="92">
    <xf numFmtId="0" fontId="0" fillId="0" borderId="0" xfId="0">
      <alignment vertical="top"/>
      <protection locked="0"/>
    </xf>
    <xf numFmtId="0" fontId="7" fillId="2" borderId="0" xfId="0" applyFont="1" applyFill="1" applyAlignment="1">
      <alignment horizontal="center" vertical="center" wrapText="1"/>
      <protection locked="0"/>
    </xf>
    <xf numFmtId="0" fontId="14" fillId="0" borderId="7" xfId="0" applyFont="1" applyBorder="1" applyAlignment="1">
      <alignment vertical="center" wrapText="1"/>
      <protection locked="0"/>
    </xf>
    <xf numFmtId="0" fontId="0" fillId="2" borderId="0" xfId="0" applyFill="1">
      <alignment vertical="top"/>
      <protection locked="0"/>
    </xf>
    <xf numFmtId="0" fontId="11" fillId="2" borderId="0" xfId="0" applyFont="1" applyFill="1" applyAlignment="1">
      <alignment horizontal="left" vertical="center"/>
      <protection locked="0"/>
    </xf>
    <xf numFmtId="0" fontId="14" fillId="0" borderId="0" xfId="0" applyFont="1">
      <alignment vertical="top"/>
      <protection locked="0"/>
    </xf>
    <xf numFmtId="0" fontId="13" fillId="0" borderId="7" xfId="0" applyFont="1" applyBorder="1" applyAlignment="1">
      <alignment vertical="center" wrapText="1"/>
      <protection locked="0"/>
    </xf>
    <xf numFmtId="0" fontId="11" fillId="0" borderId="7" xfId="0" applyFont="1" applyBorder="1" applyAlignment="1">
      <alignment horizontal="left" vertical="center" wrapText="1"/>
      <protection locked="0"/>
    </xf>
    <xf numFmtId="0" fontId="10" fillId="8" borderId="0" xfId="0" applyFont="1" applyFill="1" applyAlignment="1">
      <alignment horizontal="left" vertical="center"/>
      <protection locked="0"/>
    </xf>
    <xf numFmtId="0" fontId="10" fillId="5" borderId="6" xfId="0" applyFont="1" applyFill="1" applyBorder="1" applyAlignment="1">
      <alignment horizontal="center" vertical="center"/>
      <protection locked="0"/>
    </xf>
    <xf numFmtId="0" fontId="10" fillId="7" borderId="0" xfId="0" applyFont="1" applyFill="1" applyAlignment="1">
      <alignment horizontal="left" vertical="center"/>
      <protection locked="0"/>
    </xf>
    <xf numFmtId="0" fontId="14" fillId="0" borderId="8" xfId="0" applyFont="1" applyBorder="1" applyAlignment="1">
      <alignment horizontal="center" vertical="center"/>
      <protection locked="0"/>
    </xf>
    <xf numFmtId="0" fontId="14" fillId="0" borderId="10" xfId="0" applyFont="1" applyBorder="1" applyAlignment="1">
      <alignment horizontal="right" vertical="center"/>
      <protection locked="0"/>
    </xf>
    <xf numFmtId="49" fontId="11" fillId="0" borderId="7" xfId="0" applyNumberFormat="1" applyFont="1" applyBorder="1" applyAlignment="1">
      <alignment horizontal="left" vertical="center" wrapText="1"/>
      <protection locked="0"/>
    </xf>
    <xf numFmtId="0" fontId="10" fillId="6" borderId="0" xfId="0" applyFont="1" applyFill="1" applyAlignment="1">
      <alignment horizontal="left" vertical="center"/>
      <protection locked="0"/>
    </xf>
    <xf numFmtId="0" fontId="12" fillId="0" borderId="7" xfId="0" applyFont="1" applyBorder="1" applyAlignment="1">
      <alignment vertical="center" wrapText="1"/>
      <protection locked="0"/>
    </xf>
    <xf numFmtId="49" fontId="12" fillId="0" borderId="7" xfId="0" applyNumberFormat="1" applyFont="1" applyBorder="1" applyAlignment="1">
      <alignment vertical="center" wrapText="1"/>
      <protection locked="0"/>
    </xf>
    <xf numFmtId="0" fontId="13" fillId="0" borderId="7" xfId="0" applyFont="1" applyBorder="1" applyAlignment="1">
      <alignment horizontal="left" vertical="center" wrapText="1"/>
      <protection locked="0"/>
    </xf>
    <xf numFmtId="0" fontId="5" fillId="0" borderId="0" xfId="0" applyFont="1" applyAlignment="1">
      <alignment horizontal="left" vertical="center"/>
      <protection locked="0"/>
    </xf>
    <xf numFmtId="3" fontId="14" fillId="0" borderId="9" xfId="0" applyNumberFormat="1" applyFont="1" applyBorder="1" applyAlignment="1">
      <alignment horizontal="center" vertical="center"/>
      <protection locked="0"/>
    </xf>
    <xf numFmtId="49" fontId="14" fillId="0" borderId="8" xfId="0" applyNumberFormat="1" applyFont="1" applyBorder="1" applyAlignment="1">
      <alignment horizontal="center" vertical="center" wrapText="1"/>
      <protection locked="0"/>
    </xf>
    <xf numFmtId="0" fontId="14" fillId="0" borderId="9" xfId="0" applyFont="1" applyBorder="1" applyAlignment="1">
      <alignment horizontal="center" vertical="center"/>
      <protection locked="0"/>
    </xf>
    <xf numFmtId="0" fontId="14" fillId="0" borderId="11" xfId="0" applyFont="1" applyBorder="1" applyAlignment="1">
      <alignment horizontal="right" vertical="center"/>
      <protection locked="0"/>
    </xf>
    <xf numFmtId="3" fontId="14" fillId="0" borderId="10" xfId="0" applyNumberFormat="1" applyFont="1" applyBorder="1" applyAlignment="1">
      <alignment horizontal="right" vertical="center"/>
      <protection locked="0"/>
    </xf>
    <xf numFmtId="7" fontId="14" fillId="0" borderId="11" xfId="0" applyNumberFormat="1" applyFont="1" applyBorder="1" applyAlignment="1">
      <alignment horizontal="right" vertical="center"/>
      <protection locked="0"/>
    </xf>
    <xf numFmtId="0" fontId="12" fillId="5" borderId="0" xfId="0" applyFont="1" applyFill="1" applyAlignment="1">
      <alignment horizontal="left" vertical="center"/>
      <protection locked="0"/>
    </xf>
    <xf numFmtId="0" fontId="13" fillId="0" borderId="0" xfId="0" applyFont="1" applyAlignment="1">
      <alignment horizontal="left" vertical="center"/>
      <protection locked="0"/>
    </xf>
    <xf numFmtId="0" fontId="14" fillId="0" borderId="7" xfId="0" applyFont="1" applyBorder="1" applyAlignment="1">
      <alignment vertical="center"/>
      <protection locked="0"/>
    </xf>
    <xf numFmtId="0" fontId="13" fillId="0" borderId="7" xfId="0" applyFont="1" applyBorder="1" applyAlignment="1">
      <alignment vertical="center"/>
      <protection locked="0"/>
    </xf>
    <xf numFmtId="0" fontId="12" fillId="0" borderId="7" xfId="0" applyFont="1" applyBorder="1" applyAlignment="1">
      <alignment vertical="center"/>
      <protection locked="0"/>
    </xf>
    <xf numFmtId="0" fontId="11" fillId="0" borderId="7" xfId="0" applyFont="1" applyBorder="1" applyAlignment="1">
      <alignment horizontal="left" vertical="center"/>
      <protection locked="0"/>
    </xf>
    <xf numFmtId="0" fontId="10" fillId="5" borderId="0" xfId="0" applyFont="1" applyFill="1" applyAlignment="1">
      <alignment horizontal="center" vertical="center"/>
      <protection locked="0"/>
    </xf>
    <xf numFmtId="0" fontId="9" fillId="2" borderId="0" xfId="0" applyFont="1" applyFill="1" applyAlignment="1">
      <alignment vertical="center"/>
      <protection locked="0"/>
    </xf>
    <xf numFmtId="165" fontId="14" fillId="0" borderId="9" xfId="0" applyNumberFormat="1" applyFont="1" applyBorder="1" applyAlignment="1">
      <alignment horizontal="center" vertical="center"/>
      <protection locked="0"/>
    </xf>
    <xf numFmtId="165" fontId="14" fillId="0" borderId="10" xfId="0" applyNumberFormat="1" applyFont="1" applyBorder="1" applyAlignment="1">
      <alignment horizontal="right" vertical="center"/>
      <protection locked="0"/>
    </xf>
    <xf numFmtId="0" fontId="1" fillId="5" borderId="0" xfId="0" applyFont="1" applyFill="1" applyAlignment="1">
      <alignment horizontal="center" vertical="center"/>
      <protection locked="0"/>
    </xf>
    <xf numFmtId="0" fontId="12" fillId="0" borderId="0" xfId="0" applyFont="1" applyAlignment="1">
      <alignment horizontal="left" vertical="center"/>
      <protection locked="0"/>
    </xf>
    <xf numFmtId="49" fontId="14" fillId="0" borderId="7" xfId="0" applyNumberFormat="1" applyFont="1" applyBorder="1" applyAlignment="1">
      <alignment vertical="center" wrapText="1"/>
      <protection locked="0"/>
    </xf>
    <xf numFmtId="49" fontId="13" fillId="0" borderId="7" xfId="0" applyNumberFormat="1" applyFont="1" applyBorder="1" applyAlignment="1">
      <alignment horizontal="left" vertical="center" wrapText="1"/>
      <protection locked="0"/>
    </xf>
    <xf numFmtId="0" fontId="12" fillId="5" borderId="0" xfId="0" applyFont="1" applyFill="1" applyAlignment="1">
      <alignment vertical="center"/>
      <protection locked="0"/>
    </xf>
    <xf numFmtId="49" fontId="13" fillId="0" borderId="7" xfId="0" applyNumberFormat="1" applyFont="1" applyBorder="1" applyAlignment="1">
      <alignment vertical="center" wrapText="1"/>
      <protection locked="0"/>
    </xf>
    <xf numFmtId="0" fontId="10" fillId="5" borderId="5" xfId="0" applyFont="1" applyFill="1" applyBorder="1" applyAlignment="1">
      <alignment horizontal="center" vertical="center"/>
      <protection locked="0"/>
    </xf>
    <xf numFmtId="164" fontId="14" fillId="0" borderId="11" xfId="0" applyNumberFormat="1" applyFont="1" applyBorder="1" applyAlignment="1">
      <alignment horizontal="right" vertical="center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13" fillId="0" borderId="7" xfId="0" quotePrefix="1" applyFont="1" applyBorder="1" applyAlignment="1">
      <alignment vertical="center" wrapText="1"/>
      <protection locked="0"/>
    </xf>
    <xf numFmtId="0" fontId="14" fillId="0" borderId="7" xfId="0" quotePrefix="1" applyFont="1" applyBorder="1" applyAlignment="1">
      <alignment vertical="center" wrapText="1"/>
      <protection locked="0"/>
    </xf>
    <xf numFmtId="166" fontId="0" fillId="0" borderId="0" xfId="0" applyNumberFormat="1">
      <alignment vertical="top"/>
      <protection locked="0"/>
    </xf>
    <xf numFmtId="166" fontId="10" fillId="5" borderId="6" xfId="0" applyNumberFormat="1" applyFont="1" applyFill="1" applyBorder="1" applyAlignment="1">
      <alignment horizontal="center" vertical="center"/>
      <protection locked="0"/>
    </xf>
    <xf numFmtId="166" fontId="14" fillId="0" borderId="10" xfId="0" applyNumberFormat="1" applyFont="1" applyBorder="1" applyAlignment="1">
      <alignment horizontal="right" vertical="center"/>
      <protection locked="0"/>
    </xf>
    <xf numFmtId="166" fontId="4" fillId="7" borderId="13" xfId="0" applyNumberFormat="1" applyFont="1" applyFill="1" applyBorder="1" applyAlignment="1" applyProtection="1">
      <alignment horizontal="right" vertical="center"/>
    </xf>
    <xf numFmtId="166" fontId="4" fillId="8" borderId="13" xfId="0" applyNumberFormat="1" applyFont="1" applyFill="1" applyBorder="1" applyAlignment="1" applyProtection="1">
      <alignment horizontal="right" vertical="center"/>
    </xf>
    <xf numFmtId="166" fontId="4" fillId="6" borderId="13" xfId="0" applyNumberFormat="1" applyFont="1" applyFill="1" applyBorder="1" applyAlignment="1" applyProtection="1">
      <alignment horizontal="right" vertical="center"/>
    </xf>
    <xf numFmtId="166" fontId="12" fillId="5" borderId="0" xfId="0" applyNumberFormat="1" applyFont="1" applyFill="1" applyAlignment="1" applyProtection="1">
      <alignment horizontal="right" vertical="center"/>
    </xf>
    <xf numFmtId="166" fontId="5" fillId="0" borderId="19" xfId="0" applyNumberFormat="1" applyFont="1" applyBorder="1" applyAlignment="1" applyProtection="1">
      <alignment horizontal="right" vertical="center"/>
    </xf>
    <xf numFmtId="166" fontId="12" fillId="5" borderId="22" xfId="0" applyNumberFormat="1" applyFont="1" applyFill="1" applyBorder="1" applyAlignment="1" applyProtection="1">
      <alignment horizontal="right" vertical="center"/>
    </xf>
    <xf numFmtId="166" fontId="12" fillId="5" borderId="24" xfId="0" applyNumberFormat="1" applyFont="1" applyFill="1" applyBorder="1" applyAlignment="1" applyProtection="1">
      <alignment horizontal="right" vertical="center"/>
    </xf>
    <xf numFmtId="166" fontId="12" fillId="5" borderId="27" xfId="0" applyNumberFormat="1" applyFont="1" applyFill="1" applyBorder="1" applyAlignment="1" applyProtection="1">
      <alignment horizontal="right" vertical="center"/>
    </xf>
    <xf numFmtId="49" fontId="10" fillId="8" borderId="28" xfId="0" applyNumberFormat="1" applyFont="1" applyFill="1" applyBorder="1" applyAlignment="1">
      <alignment horizontal="left" vertical="center" wrapText="1" indent="11"/>
      <protection locked="0"/>
    </xf>
    <xf numFmtId="49" fontId="10" fillId="8" borderId="29" xfId="0" applyNumberFormat="1" applyFont="1" applyFill="1" applyBorder="1" applyAlignment="1">
      <alignment horizontal="left" vertical="center" wrapText="1" indent="11"/>
      <protection locked="0"/>
    </xf>
    <xf numFmtId="49" fontId="10" fillId="8" borderId="30" xfId="0" applyNumberFormat="1" applyFont="1" applyFill="1" applyBorder="1" applyAlignment="1">
      <alignment horizontal="left" vertical="center" wrapText="1" indent="11"/>
      <protection locked="0"/>
    </xf>
    <xf numFmtId="49" fontId="10" fillId="7" borderId="28" xfId="0" applyNumberFormat="1" applyFont="1" applyFill="1" applyBorder="1" applyAlignment="1">
      <alignment horizontal="left" vertical="center" wrapText="1" indent="11"/>
      <protection locked="0"/>
    </xf>
    <xf numFmtId="49" fontId="10" fillId="7" borderId="29" xfId="0" applyNumberFormat="1" applyFont="1" applyFill="1" applyBorder="1" applyAlignment="1">
      <alignment horizontal="left" vertical="center" wrapText="1" indent="11"/>
      <protection locked="0"/>
    </xf>
    <xf numFmtId="49" fontId="10" fillId="7" borderId="30" xfId="0" applyNumberFormat="1" applyFont="1" applyFill="1" applyBorder="1" applyAlignment="1">
      <alignment horizontal="left" vertical="center" wrapText="1" indent="11"/>
      <protection locked="0"/>
    </xf>
    <xf numFmtId="0" fontId="6" fillId="2" borderId="31" xfId="0" applyFont="1" applyFill="1" applyBorder="1" applyAlignment="1">
      <alignment horizontal="center" vertical="center" wrapText="1"/>
      <protection locked="0"/>
    </xf>
    <xf numFmtId="0" fontId="6" fillId="2" borderId="32" xfId="0" applyFont="1" applyFill="1" applyBorder="1" applyAlignment="1">
      <alignment horizontal="center" vertical="center" wrapText="1"/>
      <protection locked="0"/>
    </xf>
    <xf numFmtId="0" fontId="6" fillId="2" borderId="33" xfId="0" applyFont="1" applyFill="1" applyBorder="1" applyAlignment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  <protection locked="0"/>
    </xf>
    <xf numFmtId="0" fontId="7" fillId="2" borderId="29" xfId="0" applyFont="1" applyFill="1" applyBorder="1" applyAlignment="1">
      <alignment horizontal="center" vertical="center" wrapText="1"/>
      <protection locked="0"/>
    </xf>
    <xf numFmtId="0" fontId="7" fillId="2" borderId="34" xfId="0" applyFont="1" applyFill="1" applyBorder="1" applyAlignment="1">
      <alignment horizontal="center" vertical="center" wrapText="1"/>
      <protection locked="0"/>
    </xf>
    <xf numFmtId="0" fontId="8" fillId="2" borderId="2" xfId="0" applyFont="1" applyFill="1" applyBorder="1" applyAlignment="1">
      <alignment horizontal="left" vertical="center"/>
      <protection locked="0"/>
    </xf>
    <xf numFmtId="0" fontId="8" fillId="2" borderId="3" xfId="0" applyFont="1" applyFill="1" applyBorder="1" applyAlignment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/>
      <protection locked="0"/>
    </xf>
    <xf numFmtId="0" fontId="2" fillId="3" borderId="0" xfId="0" applyFont="1" applyFill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9" fillId="4" borderId="0" xfId="0" applyFont="1" applyFill="1" applyAlignment="1">
      <alignment vertical="center"/>
      <protection locked="0"/>
    </xf>
    <xf numFmtId="0" fontId="18" fillId="4" borderId="0" xfId="0" applyFont="1" applyFill="1">
      <alignment vertical="top"/>
      <protection locked="0"/>
    </xf>
    <xf numFmtId="49" fontId="10" fillId="6" borderId="28" xfId="0" applyNumberFormat="1" applyFont="1" applyFill="1" applyBorder="1" applyAlignment="1">
      <alignment horizontal="left" vertical="center" wrapText="1" indent="11"/>
      <protection locked="0"/>
    </xf>
    <xf numFmtId="49" fontId="10" fillId="6" borderId="29" xfId="0" applyNumberFormat="1" applyFont="1" applyFill="1" applyBorder="1" applyAlignment="1">
      <alignment horizontal="left" vertical="center" wrapText="1" indent="11"/>
      <protection locked="0"/>
    </xf>
    <xf numFmtId="49" fontId="10" fillId="6" borderId="30" xfId="0" applyNumberFormat="1" applyFont="1" applyFill="1" applyBorder="1" applyAlignment="1">
      <alignment horizontal="left" vertical="center" wrapText="1" indent="11"/>
      <protection locked="0"/>
    </xf>
    <xf numFmtId="49" fontId="15" fillId="5" borderId="12" xfId="0" applyNumberFormat="1" applyFont="1" applyFill="1" applyBorder="1" applyAlignment="1">
      <alignment horizontal="left" vertical="center" wrapText="1"/>
      <protection locked="0"/>
    </xf>
    <xf numFmtId="49" fontId="16" fillId="5" borderId="12" xfId="0" applyNumberFormat="1" applyFont="1" applyFill="1" applyBorder="1" applyAlignment="1">
      <alignment horizontal="center" vertical="center" wrapText="1"/>
      <protection locked="0"/>
    </xf>
    <xf numFmtId="49" fontId="15" fillId="0" borderId="14" xfId="0" applyNumberFormat="1" applyFont="1" applyBorder="1" applyAlignment="1">
      <alignment horizontal="left" vertical="center" wrapText="1"/>
      <protection locked="0"/>
    </xf>
    <xf numFmtId="49" fontId="15" fillId="0" borderId="15" xfId="0" applyNumberFormat="1" applyFont="1" applyBorder="1" applyAlignment="1">
      <alignment horizontal="left" vertical="center" wrapText="1"/>
      <protection locked="0"/>
    </xf>
    <xf numFmtId="49" fontId="15" fillId="0" borderId="16" xfId="0" applyNumberFormat="1" applyFont="1" applyBorder="1" applyAlignment="1">
      <alignment horizontal="left" vertical="center" wrapText="1"/>
      <protection locked="0"/>
    </xf>
    <xf numFmtId="49" fontId="15" fillId="5" borderId="17" xfId="0" applyNumberFormat="1" applyFont="1" applyFill="1" applyBorder="1" applyAlignment="1">
      <alignment vertical="center" wrapText="1"/>
      <protection locked="0"/>
    </xf>
    <xf numFmtId="49" fontId="15" fillId="5" borderId="25" xfId="0" applyNumberFormat="1" applyFont="1" applyFill="1" applyBorder="1" applyAlignment="1">
      <alignment vertical="center" wrapText="1"/>
      <protection locked="0"/>
    </xf>
    <xf numFmtId="49" fontId="15" fillId="5" borderId="26" xfId="0" applyNumberFormat="1" applyFont="1" applyFill="1" applyBorder="1" applyAlignment="1">
      <alignment vertical="center" wrapText="1"/>
      <protection locked="0"/>
    </xf>
    <xf numFmtId="49" fontId="15" fillId="5" borderId="29" xfId="0" applyNumberFormat="1" applyFont="1" applyFill="1" applyBorder="1" applyAlignment="1">
      <alignment vertical="center" wrapText="1"/>
      <protection locked="0"/>
    </xf>
    <xf numFmtId="49" fontId="15" fillId="5" borderId="23" xfId="0" applyNumberFormat="1" applyFont="1" applyFill="1" applyBorder="1" applyAlignment="1">
      <alignment vertical="center" wrapText="1"/>
      <protection locked="0"/>
    </xf>
    <xf numFmtId="49" fontId="15" fillId="5" borderId="20" xfId="0" applyNumberFormat="1" applyFont="1" applyFill="1" applyBorder="1" applyAlignment="1">
      <alignment vertical="center" wrapText="1"/>
      <protection locked="0"/>
    </xf>
    <xf numFmtId="49" fontId="17" fillId="0" borderId="21" xfId="0" applyNumberFormat="1" applyFont="1" applyBorder="1" applyAlignment="1">
      <alignment horizontal="left" vertical="center" wrapText="1" indent="11"/>
      <protection locked="0"/>
    </xf>
    <xf numFmtId="49" fontId="17" fillId="0" borderId="18" xfId="0" applyNumberFormat="1" applyFont="1" applyBorder="1" applyAlignment="1">
      <alignment horizontal="left" vertical="center" wrapText="1" indent="1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3"/>
  <sheetViews>
    <sheetView tabSelected="1" workbookViewId="0">
      <pane ySplit="6" topLeftCell="A19" activePane="bottomLeft" state="frozen"/>
      <selection pane="bottomLeft" activeCell="C164" sqref="C164"/>
    </sheetView>
  </sheetViews>
  <sheetFormatPr baseColWidth="10" defaultColWidth="10" defaultRowHeight="15" customHeight="1" x14ac:dyDescent="0.15"/>
  <cols>
    <col min="1" max="1" width="11.1640625" customWidth="1"/>
    <col min="2" max="2" width="0" hidden="1" customWidth="1"/>
    <col min="3" max="3" width="43.6640625" customWidth="1"/>
    <col min="4" max="4" width="9.1640625" customWidth="1"/>
    <col min="5" max="5" width="0" hidden="1" customWidth="1"/>
    <col min="6" max="7" width="10.33203125" customWidth="1"/>
    <col min="8" max="8" width="10.83203125" hidden="1" customWidth="1"/>
    <col min="9" max="9" width="14.5" customWidth="1"/>
    <col min="10" max="12" width="0" hidden="1" customWidth="1"/>
    <col min="13" max="13" width="19.5" style="46" customWidth="1"/>
    <col min="14" max="14" width="0" hidden="1" customWidth="1"/>
  </cols>
  <sheetData>
    <row r="1" spans="1:14" ht="22.5" customHeight="1" x14ac:dyDescent="0.1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  <c r="N1" s="43"/>
    </row>
    <row r="2" spans="1:14" ht="48" customHeight="1" x14ac:dyDescent="0.15">
      <c r="A2" s="66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8"/>
      <c r="N2" s="1"/>
    </row>
    <row r="3" spans="1:14" ht="22.5" customHeight="1" x14ac:dyDescent="0.15">
      <c r="A3" s="69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1"/>
      <c r="N3" s="4"/>
    </row>
    <row r="4" spans="1:14" ht="15" customHeight="1" x14ac:dyDescent="0.15">
      <c r="A4" s="3"/>
      <c r="B4" s="3"/>
      <c r="C4" s="3"/>
      <c r="N4" s="3"/>
    </row>
    <row r="5" spans="1:14" ht="15" customHeight="1" x14ac:dyDescent="0.15">
      <c r="A5" s="32"/>
      <c r="B5" s="32"/>
      <c r="C5" s="32"/>
      <c r="D5" s="72"/>
      <c r="E5" s="73"/>
      <c r="F5" s="74"/>
      <c r="G5" s="75"/>
      <c r="H5" s="74"/>
      <c r="I5" s="74"/>
      <c r="J5" s="73"/>
      <c r="K5" s="73"/>
      <c r="L5" s="73"/>
      <c r="M5" s="74"/>
      <c r="N5" s="32"/>
    </row>
    <row r="6" spans="1:14" ht="15" customHeight="1" x14ac:dyDescent="0.15">
      <c r="A6" s="41" t="s">
        <v>3</v>
      </c>
      <c r="B6" s="31" t="s">
        <v>4</v>
      </c>
      <c r="C6" s="9" t="s">
        <v>5</v>
      </c>
      <c r="D6" s="9" t="s">
        <v>6</v>
      </c>
      <c r="F6" s="9" t="s">
        <v>7</v>
      </c>
      <c r="G6" s="9" t="s">
        <v>8</v>
      </c>
      <c r="H6" s="9" t="s">
        <v>9</v>
      </c>
      <c r="I6" s="9" t="s">
        <v>10</v>
      </c>
      <c r="M6" s="47" t="s">
        <v>11</v>
      </c>
      <c r="N6" s="31" t="s">
        <v>12</v>
      </c>
    </row>
    <row r="7" spans="1:14" ht="25.5" customHeight="1" x14ac:dyDescent="0.15">
      <c r="A7" s="13" t="s">
        <v>13</v>
      </c>
      <c r="B7" s="30"/>
      <c r="C7" s="7" t="s">
        <v>14</v>
      </c>
      <c r="D7" s="11"/>
      <c r="E7" s="21"/>
      <c r="F7" s="21"/>
      <c r="G7" s="12"/>
      <c r="H7" s="12"/>
      <c r="I7" s="22"/>
      <c r="J7" s="22"/>
      <c r="K7" s="22"/>
      <c r="L7" s="22"/>
      <c r="M7" s="48"/>
      <c r="N7" s="30"/>
    </row>
    <row r="8" spans="1:14" ht="21" customHeight="1" x14ac:dyDescent="0.15">
      <c r="A8" s="16" t="s">
        <v>16</v>
      </c>
      <c r="B8" s="29"/>
      <c r="C8" s="15" t="s">
        <v>17</v>
      </c>
      <c r="D8" s="11"/>
      <c r="E8" s="21"/>
      <c r="F8" s="21"/>
      <c r="G8" s="12"/>
      <c r="H8" s="12"/>
      <c r="I8" s="22"/>
      <c r="J8" s="22"/>
      <c r="K8" s="22"/>
      <c r="L8" s="22"/>
      <c r="M8" s="48"/>
      <c r="N8" s="30"/>
    </row>
    <row r="9" spans="1:14" ht="15" customHeight="1" x14ac:dyDescent="0.15">
      <c r="A9" s="40" t="s">
        <v>18</v>
      </c>
      <c r="B9" s="28"/>
      <c r="C9" s="6" t="s">
        <v>19</v>
      </c>
      <c r="D9" s="11"/>
      <c r="E9" s="21"/>
      <c r="F9" s="21"/>
      <c r="G9" s="12"/>
      <c r="H9" s="12"/>
      <c r="I9" s="22"/>
      <c r="J9" s="22"/>
      <c r="K9" s="22"/>
      <c r="L9" s="22"/>
      <c r="M9" s="48"/>
      <c r="N9" s="30"/>
    </row>
    <row r="10" spans="1:14" ht="15" customHeight="1" x14ac:dyDescent="0.15">
      <c r="A10" s="37" t="s">
        <v>20</v>
      </c>
      <c r="B10" s="27"/>
      <c r="C10" s="2" t="s">
        <v>21</v>
      </c>
      <c r="D10" s="20" t="s">
        <v>15</v>
      </c>
      <c r="E10" s="19"/>
      <c r="F10" s="19">
        <v>1</v>
      </c>
      <c r="G10" s="23"/>
      <c r="H10" s="23">
        <v>1</v>
      </c>
      <c r="I10" s="24"/>
      <c r="J10" s="42"/>
      <c r="K10" s="24"/>
      <c r="L10" s="24"/>
      <c r="M10" s="48">
        <f>IF(ISNUMBER($K10),IF(ISNUMBER($G10),ROUND($K10*$G10,2),ROUND($K10*$F10,2)),IF(ISNUMBER($G10),ROUND($I10*$G10,2),ROUND($I10*$F10,2)))</f>
        <v>0</v>
      </c>
      <c r="N10" s="30"/>
    </row>
    <row r="11" spans="1:14" ht="15" customHeight="1" x14ac:dyDescent="0.15">
      <c r="A11" s="60" t="s">
        <v>22</v>
      </c>
      <c r="B11" s="61"/>
      <c r="C11" s="61"/>
      <c r="D11" s="61"/>
      <c r="E11" s="61"/>
      <c r="F11" s="61"/>
      <c r="G11" s="61"/>
      <c r="H11" s="61"/>
      <c r="I11" s="62"/>
      <c r="M11" s="49">
        <f>M$10</f>
        <v>0</v>
      </c>
      <c r="N11" s="10"/>
    </row>
    <row r="12" spans="1:14" ht="15" customHeight="1" x14ac:dyDescent="0.15">
      <c r="A12" s="40" t="s">
        <v>23</v>
      </c>
      <c r="B12" s="28"/>
      <c r="C12" s="44" t="s">
        <v>339</v>
      </c>
      <c r="D12" s="11"/>
      <c r="E12" s="21"/>
      <c r="F12" s="21"/>
      <c r="G12" s="12"/>
      <c r="H12" s="12"/>
      <c r="I12" s="22"/>
      <c r="J12" s="22"/>
      <c r="K12" s="22"/>
      <c r="L12" s="22"/>
      <c r="M12" s="48"/>
      <c r="N12" s="30"/>
    </row>
    <row r="13" spans="1:14" ht="15" customHeight="1" x14ac:dyDescent="0.15">
      <c r="A13" s="37" t="s">
        <v>24</v>
      </c>
      <c r="B13" s="27"/>
      <c r="C13" s="45" t="s">
        <v>340</v>
      </c>
      <c r="D13" s="20" t="s">
        <v>338</v>
      </c>
      <c r="E13" s="19"/>
      <c r="F13" s="19">
        <v>1</v>
      </c>
      <c r="G13" s="23"/>
      <c r="H13" s="23">
        <v>1</v>
      </c>
      <c r="I13" s="24"/>
      <c r="J13" s="42"/>
      <c r="K13" s="24"/>
      <c r="L13" s="24"/>
      <c r="M13" s="48">
        <f>IF(ISNUMBER($K13),IF(ISNUMBER($G13),ROUND($K13*$G13,2),ROUND($K13*$F13,2)),IF(ISNUMBER($G13),ROUND($I13*$G13,2),ROUND($I13*$F13,2)))</f>
        <v>0</v>
      </c>
      <c r="N13" s="30"/>
    </row>
    <row r="14" spans="1:14" ht="15" customHeight="1" x14ac:dyDescent="0.15">
      <c r="A14" s="60" t="s">
        <v>25</v>
      </c>
      <c r="B14" s="61"/>
      <c r="C14" s="61"/>
      <c r="D14" s="61"/>
      <c r="E14" s="61"/>
      <c r="F14" s="61"/>
      <c r="G14" s="61"/>
      <c r="H14" s="61"/>
      <c r="I14" s="62"/>
      <c r="M14" s="49">
        <f>M$13</f>
        <v>0</v>
      </c>
      <c r="N14" s="10"/>
    </row>
    <row r="15" spans="1:14" ht="15" customHeight="1" x14ac:dyDescent="0.15">
      <c r="A15" s="40" t="s">
        <v>26</v>
      </c>
      <c r="B15" s="28"/>
      <c r="C15" s="6" t="s">
        <v>27</v>
      </c>
      <c r="D15" s="11"/>
      <c r="E15" s="21"/>
      <c r="F15" s="21"/>
      <c r="G15" s="12"/>
      <c r="H15" s="12"/>
      <c r="I15" s="22"/>
      <c r="J15" s="22"/>
      <c r="K15" s="22"/>
      <c r="L15" s="22"/>
      <c r="M15" s="48"/>
      <c r="N15" s="30"/>
    </row>
    <row r="16" spans="1:14" ht="15" customHeight="1" x14ac:dyDescent="0.15">
      <c r="A16" s="37" t="s">
        <v>28</v>
      </c>
      <c r="B16" s="27"/>
      <c r="C16" s="2" t="s">
        <v>29</v>
      </c>
      <c r="D16" s="11"/>
      <c r="E16" s="21"/>
      <c r="F16" s="21"/>
      <c r="G16" s="12"/>
      <c r="H16" s="12"/>
      <c r="I16" s="22"/>
      <c r="J16" s="22"/>
      <c r="K16" s="22"/>
      <c r="L16" s="22"/>
      <c r="M16" s="48"/>
      <c r="N16" s="30"/>
    </row>
    <row r="17" spans="1:14" ht="15" customHeight="1" x14ac:dyDescent="0.15">
      <c r="A17" s="37" t="s">
        <v>30</v>
      </c>
      <c r="B17" s="27"/>
      <c r="C17" s="2" t="s">
        <v>31</v>
      </c>
      <c r="D17" s="20" t="s">
        <v>15</v>
      </c>
      <c r="E17" s="19"/>
      <c r="F17" s="19">
        <v>1</v>
      </c>
      <c r="G17" s="23"/>
      <c r="H17" s="23">
        <v>1</v>
      </c>
      <c r="I17" s="24"/>
      <c r="J17" s="42"/>
      <c r="K17" s="24"/>
      <c r="L17" s="24"/>
      <c r="M17" s="48">
        <f>IF(ISNUMBER($K17),IF(ISNUMBER($G17),ROUND($K17*$G17,2),ROUND($K17*$F17,2)),IF(ISNUMBER($G17),ROUND($I17*$G17,2),ROUND($I17*$F17,2)))</f>
        <v>0</v>
      </c>
      <c r="N17" s="30"/>
    </row>
    <row r="18" spans="1:14" ht="15" customHeight="1" x14ac:dyDescent="0.15">
      <c r="A18" s="37" t="s">
        <v>32</v>
      </c>
      <c r="B18" s="27"/>
      <c r="C18" s="2" t="s">
        <v>33</v>
      </c>
      <c r="D18" s="11"/>
      <c r="E18" s="21"/>
      <c r="F18" s="21"/>
      <c r="G18" s="12"/>
      <c r="H18" s="12"/>
      <c r="I18" s="22"/>
      <c r="J18" s="22"/>
      <c r="K18" s="22"/>
      <c r="L18" s="22"/>
      <c r="M18" s="48"/>
      <c r="N18" s="30"/>
    </row>
    <row r="19" spans="1:14" ht="23.25" customHeight="1" x14ac:dyDescent="0.15">
      <c r="A19" s="37"/>
      <c r="B19" s="27"/>
      <c r="C19" s="2" t="s">
        <v>34</v>
      </c>
      <c r="D19" s="20" t="s">
        <v>15</v>
      </c>
      <c r="E19" s="19"/>
      <c r="F19" s="19">
        <v>1</v>
      </c>
      <c r="G19" s="23"/>
      <c r="H19" s="23">
        <v>1</v>
      </c>
      <c r="I19" s="24"/>
      <c r="J19" s="42"/>
      <c r="K19" s="24"/>
      <c r="L19" s="24"/>
      <c r="M19" s="48">
        <f>IF(ISNUMBER($K19),IF(ISNUMBER($G19),ROUND($K19*$G19,2),ROUND($K19*$F19,2)),IF(ISNUMBER($G19),ROUND($I19*$G19,2),ROUND($I19*$F19,2)))</f>
        <v>0</v>
      </c>
      <c r="N19" s="30"/>
    </row>
    <row r="20" spans="1:14" ht="15" customHeight="1" x14ac:dyDescent="0.15">
      <c r="A20" s="57" t="s">
        <v>35</v>
      </c>
      <c r="B20" s="58"/>
      <c r="C20" s="58"/>
      <c r="D20" s="58"/>
      <c r="E20" s="58"/>
      <c r="F20" s="58"/>
      <c r="G20" s="58"/>
      <c r="H20" s="58"/>
      <c r="I20" s="59"/>
      <c r="M20" s="50">
        <f>M$19</f>
        <v>0</v>
      </c>
      <c r="N20" s="8"/>
    </row>
    <row r="21" spans="1:14" ht="15" customHeight="1" x14ac:dyDescent="0.15">
      <c r="A21" s="37" t="s">
        <v>36</v>
      </c>
      <c r="B21" s="27"/>
      <c r="C21" s="2" t="s">
        <v>37</v>
      </c>
      <c r="D21" s="11"/>
      <c r="E21" s="21"/>
      <c r="F21" s="21"/>
      <c r="G21" s="12"/>
      <c r="H21" s="12"/>
      <c r="I21" s="22"/>
      <c r="J21" s="22"/>
      <c r="K21" s="22"/>
      <c r="L21" s="22"/>
      <c r="M21" s="48"/>
      <c r="N21" s="30"/>
    </row>
    <row r="22" spans="1:14" ht="15" customHeight="1" x14ac:dyDescent="0.15">
      <c r="A22" s="37" t="s">
        <v>38</v>
      </c>
      <c r="B22" s="27"/>
      <c r="C22" s="2" t="s">
        <v>39</v>
      </c>
      <c r="D22" s="20" t="s">
        <v>15</v>
      </c>
      <c r="E22" s="19"/>
      <c r="F22" s="19">
        <v>1</v>
      </c>
      <c r="G22" s="23"/>
      <c r="H22" s="23">
        <v>1</v>
      </c>
      <c r="I22" s="24"/>
      <c r="J22" s="42"/>
      <c r="K22" s="24"/>
      <c r="L22" s="24"/>
      <c r="M22" s="48">
        <f>IF(ISNUMBER($K22),IF(ISNUMBER($G22),ROUND($K22*$G22,2),ROUND($K22*$F22,2)),IF(ISNUMBER($G22),ROUND($I22*$G22,2),ROUND($I22*$F22,2)))</f>
        <v>0</v>
      </c>
      <c r="N22" s="30"/>
    </row>
    <row r="23" spans="1:14" ht="15" customHeight="1" x14ac:dyDescent="0.15">
      <c r="A23" s="57" t="s">
        <v>40</v>
      </c>
      <c r="B23" s="58"/>
      <c r="C23" s="58"/>
      <c r="D23" s="58"/>
      <c r="E23" s="58"/>
      <c r="F23" s="58"/>
      <c r="G23" s="58"/>
      <c r="H23" s="58"/>
      <c r="I23" s="59"/>
      <c r="M23" s="50">
        <f>M$22</f>
        <v>0</v>
      </c>
      <c r="N23" s="8"/>
    </row>
    <row r="24" spans="1:14" ht="15" customHeight="1" x14ac:dyDescent="0.15">
      <c r="A24" s="37" t="s">
        <v>41</v>
      </c>
      <c r="B24" s="27"/>
      <c r="C24" s="2" t="s">
        <v>42</v>
      </c>
      <c r="D24" s="20" t="s">
        <v>15</v>
      </c>
      <c r="E24" s="19"/>
      <c r="F24" s="19">
        <v>1</v>
      </c>
      <c r="G24" s="23"/>
      <c r="H24" s="23">
        <v>1</v>
      </c>
      <c r="I24" s="24"/>
      <c r="J24" s="42"/>
      <c r="K24" s="24"/>
      <c r="L24" s="24"/>
      <c r="M24" s="48">
        <f>IF(ISNUMBER($K24),IF(ISNUMBER($G24),ROUND($K24*$G24,2),ROUND($K24*$F24,2)),IF(ISNUMBER($G24),ROUND($I24*$G24,2),ROUND($I24*$F24,2)))</f>
        <v>0</v>
      </c>
      <c r="N24" s="30"/>
    </row>
    <row r="25" spans="1:14" ht="15" customHeight="1" x14ac:dyDescent="0.15">
      <c r="A25" s="57" t="s">
        <v>43</v>
      </c>
      <c r="B25" s="58"/>
      <c r="C25" s="58"/>
      <c r="D25" s="58"/>
      <c r="E25" s="58"/>
      <c r="F25" s="58"/>
      <c r="G25" s="58"/>
      <c r="H25" s="58"/>
      <c r="I25" s="59"/>
      <c r="M25" s="50">
        <f>M$17+M$19+M$22+M$24</f>
        <v>0</v>
      </c>
      <c r="N25" s="8"/>
    </row>
    <row r="26" spans="1:14" ht="15" customHeight="1" x14ac:dyDescent="0.15">
      <c r="A26" s="37" t="s">
        <v>44</v>
      </c>
      <c r="B26" s="27"/>
      <c r="C26" s="2" t="s">
        <v>45</v>
      </c>
      <c r="D26" s="11"/>
      <c r="E26" s="21"/>
      <c r="F26" s="21"/>
      <c r="G26" s="12"/>
      <c r="H26" s="12"/>
      <c r="I26" s="22"/>
      <c r="J26" s="22"/>
      <c r="K26" s="22"/>
      <c r="L26" s="22"/>
      <c r="M26" s="48"/>
      <c r="N26" s="30"/>
    </row>
    <row r="27" spans="1:14" ht="15" customHeight="1" x14ac:dyDescent="0.15">
      <c r="A27" s="37" t="s">
        <v>46</v>
      </c>
      <c r="B27" s="27"/>
      <c r="C27" s="2" t="s">
        <v>47</v>
      </c>
      <c r="D27" s="20" t="s">
        <v>15</v>
      </c>
      <c r="E27" s="19"/>
      <c r="F27" s="19">
        <v>1</v>
      </c>
      <c r="G27" s="23"/>
      <c r="H27" s="23">
        <v>1</v>
      </c>
      <c r="I27" s="24"/>
      <c r="J27" s="42"/>
      <c r="K27" s="24"/>
      <c r="L27" s="24"/>
      <c r="M27" s="48">
        <f>IF(ISNUMBER($K27),IF(ISNUMBER($G27),ROUND($K27*$G27,2),ROUND($K27*$F27,2)),IF(ISNUMBER($G27),ROUND($I27*$G27,2),ROUND($I27*$F27,2)))</f>
        <v>0</v>
      </c>
      <c r="N27" s="30"/>
    </row>
    <row r="28" spans="1:14" ht="15" customHeight="1" x14ac:dyDescent="0.15">
      <c r="A28" s="37" t="s">
        <v>48</v>
      </c>
      <c r="B28" s="27"/>
      <c r="C28" s="2" t="s">
        <v>49</v>
      </c>
      <c r="D28" s="11"/>
      <c r="E28" s="21"/>
      <c r="F28" s="21"/>
      <c r="G28" s="12"/>
      <c r="H28" s="12"/>
      <c r="I28" s="22"/>
      <c r="J28" s="22"/>
      <c r="K28" s="22"/>
      <c r="L28" s="22"/>
      <c r="M28" s="48"/>
      <c r="N28" s="30"/>
    </row>
    <row r="29" spans="1:14" ht="15" customHeight="1" x14ac:dyDescent="0.15">
      <c r="A29" s="37"/>
      <c r="B29" s="27"/>
      <c r="C29" s="2" t="s">
        <v>50</v>
      </c>
      <c r="D29" s="20" t="s">
        <v>51</v>
      </c>
      <c r="E29" s="19"/>
      <c r="F29" s="19">
        <v>25</v>
      </c>
      <c r="G29" s="23"/>
      <c r="H29" s="23">
        <v>1</v>
      </c>
      <c r="I29" s="24"/>
      <c r="J29" s="42"/>
      <c r="K29" s="24"/>
      <c r="L29" s="24"/>
      <c r="M29" s="48">
        <f>IF(ISNUMBER($K29),IF(ISNUMBER($G29),ROUND($K29*$G29,2),ROUND($K29*$F29,2)),IF(ISNUMBER($G29),ROUND($I29*$G29,2),ROUND($I29*$F29,2)))</f>
        <v>0</v>
      </c>
      <c r="N29" s="30"/>
    </row>
    <row r="30" spans="1:14" ht="15" customHeight="1" x14ac:dyDescent="0.15">
      <c r="A30" s="57" t="s">
        <v>52</v>
      </c>
      <c r="B30" s="58"/>
      <c r="C30" s="58"/>
      <c r="D30" s="58"/>
      <c r="E30" s="58"/>
      <c r="F30" s="58"/>
      <c r="G30" s="58"/>
      <c r="H30" s="58"/>
      <c r="I30" s="59"/>
      <c r="M30" s="50">
        <f>M$29</f>
        <v>0</v>
      </c>
      <c r="N30" s="8"/>
    </row>
    <row r="31" spans="1:14" ht="15" customHeight="1" x14ac:dyDescent="0.15">
      <c r="A31" s="37" t="s">
        <v>53</v>
      </c>
      <c r="B31" s="27"/>
      <c r="C31" s="2" t="s">
        <v>54</v>
      </c>
      <c r="D31" s="11"/>
      <c r="E31" s="21"/>
      <c r="F31" s="21"/>
      <c r="G31" s="12"/>
      <c r="H31" s="12"/>
      <c r="I31" s="22"/>
      <c r="J31" s="22"/>
      <c r="K31" s="22"/>
      <c r="L31" s="22"/>
      <c r="M31" s="48"/>
      <c r="N31" s="30"/>
    </row>
    <row r="32" spans="1:14" ht="23.25" customHeight="1" x14ac:dyDescent="0.15">
      <c r="A32" s="37"/>
      <c r="B32" s="27"/>
      <c r="C32" s="2" t="s">
        <v>55</v>
      </c>
      <c r="D32" s="20" t="s">
        <v>15</v>
      </c>
      <c r="E32" s="19"/>
      <c r="F32" s="19">
        <v>1</v>
      </c>
      <c r="G32" s="23"/>
      <c r="H32" s="23">
        <v>1</v>
      </c>
      <c r="I32" s="24"/>
      <c r="J32" s="42"/>
      <c r="K32" s="24"/>
      <c r="L32" s="24"/>
      <c r="M32" s="48">
        <f>IF(ISNUMBER($K32),IF(ISNUMBER($G32),ROUND($K32*$G32,2),ROUND($K32*$F32,2)),IF(ISNUMBER($G32),ROUND($I32*$G32,2),ROUND($I32*$F32,2)))</f>
        <v>0</v>
      </c>
      <c r="N32" s="30"/>
    </row>
    <row r="33" spans="1:14" ht="15" customHeight="1" x14ac:dyDescent="0.15">
      <c r="A33" s="57" t="s">
        <v>56</v>
      </c>
      <c r="B33" s="58"/>
      <c r="C33" s="58"/>
      <c r="D33" s="58"/>
      <c r="E33" s="58"/>
      <c r="F33" s="58"/>
      <c r="G33" s="58"/>
      <c r="H33" s="58"/>
      <c r="I33" s="59"/>
      <c r="M33" s="50">
        <f>M$32</f>
        <v>0</v>
      </c>
      <c r="N33" s="8"/>
    </row>
    <row r="34" spans="1:14" ht="15" customHeight="1" x14ac:dyDescent="0.15">
      <c r="A34" s="37" t="s">
        <v>57</v>
      </c>
      <c r="B34" s="27"/>
      <c r="C34" s="2" t="s">
        <v>58</v>
      </c>
      <c r="D34" s="11"/>
      <c r="E34" s="21"/>
      <c r="F34" s="21"/>
      <c r="G34" s="12"/>
      <c r="H34" s="12"/>
      <c r="I34" s="22"/>
      <c r="J34" s="22"/>
      <c r="K34" s="22"/>
      <c r="L34" s="22"/>
      <c r="M34" s="48"/>
      <c r="N34" s="30"/>
    </row>
    <row r="35" spans="1:14" ht="15" customHeight="1" x14ac:dyDescent="0.15">
      <c r="A35" s="37" t="s">
        <v>59</v>
      </c>
      <c r="B35" s="27"/>
      <c r="C35" s="2" t="s">
        <v>60</v>
      </c>
      <c r="D35" s="20" t="s">
        <v>61</v>
      </c>
      <c r="E35" s="19"/>
      <c r="F35" s="19">
        <v>1</v>
      </c>
      <c r="G35" s="23"/>
      <c r="H35" s="23">
        <v>1</v>
      </c>
      <c r="I35" s="24"/>
      <c r="J35" s="42"/>
      <c r="K35" s="24"/>
      <c r="L35" s="24"/>
      <c r="M35" s="48">
        <f>IF(ISNUMBER($K35),IF(ISNUMBER($G35),ROUND($K35*$G35,2),ROUND($K35*$F35,2)),IF(ISNUMBER($G35),ROUND($I35*$G35,2),ROUND($I35*$F35,2)))</f>
        <v>0</v>
      </c>
      <c r="N35" s="30"/>
    </row>
    <row r="36" spans="1:14" ht="15" customHeight="1" x14ac:dyDescent="0.15">
      <c r="A36" s="57" t="s">
        <v>62</v>
      </c>
      <c r="B36" s="58"/>
      <c r="C36" s="58"/>
      <c r="D36" s="58"/>
      <c r="E36" s="58"/>
      <c r="F36" s="58"/>
      <c r="G36" s="58"/>
      <c r="H36" s="58"/>
      <c r="I36" s="59"/>
      <c r="M36" s="50">
        <f>M$35</f>
        <v>0</v>
      </c>
      <c r="N36" s="8"/>
    </row>
    <row r="37" spans="1:14" ht="15" customHeight="1" x14ac:dyDescent="0.15">
      <c r="A37" s="57" t="s">
        <v>63</v>
      </c>
      <c r="B37" s="58"/>
      <c r="C37" s="58"/>
      <c r="D37" s="58"/>
      <c r="E37" s="58"/>
      <c r="F37" s="58"/>
      <c r="G37" s="58"/>
      <c r="H37" s="58"/>
      <c r="I37" s="59"/>
      <c r="M37" s="50">
        <f>M$27+M$29+M$32+M$35</f>
        <v>0</v>
      </c>
      <c r="N37" s="8"/>
    </row>
    <row r="38" spans="1:14" ht="15" customHeight="1" x14ac:dyDescent="0.15">
      <c r="A38" s="37" t="s">
        <v>64</v>
      </c>
      <c r="B38" s="27"/>
      <c r="C38" s="2" t="s">
        <v>65</v>
      </c>
      <c r="D38" s="11"/>
      <c r="E38" s="21"/>
      <c r="F38" s="21"/>
      <c r="G38" s="12"/>
      <c r="H38" s="12"/>
      <c r="I38" s="22"/>
      <c r="J38" s="22"/>
      <c r="K38" s="22"/>
      <c r="L38" s="22"/>
      <c r="M38" s="48"/>
      <c r="N38" s="30"/>
    </row>
    <row r="39" spans="1:14" ht="15" customHeight="1" x14ac:dyDescent="0.15">
      <c r="A39" s="37" t="s">
        <v>66</v>
      </c>
      <c r="B39" s="27"/>
      <c r="C39" s="2" t="s">
        <v>67</v>
      </c>
      <c r="D39" s="11"/>
      <c r="E39" s="21"/>
      <c r="F39" s="21"/>
      <c r="G39" s="12"/>
      <c r="H39" s="12"/>
      <c r="I39" s="22"/>
      <c r="J39" s="22"/>
      <c r="K39" s="22"/>
      <c r="L39" s="22"/>
      <c r="M39" s="48"/>
      <c r="N39" s="30"/>
    </row>
    <row r="40" spans="1:14" ht="15" customHeight="1" x14ac:dyDescent="0.15">
      <c r="A40" s="37"/>
      <c r="B40" s="27"/>
      <c r="C40" s="2" t="s">
        <v>68</v>
      </c>
      <c r="D40" s="20" t="s">
        <v>15</v>
      </c>
      <c r="E40" s="19"/>
      <c r="F40" s="19">
        <v>1</v>
      </c>
      <c r="G40" s="23"/>
      <c r="H40" s="23">
        <v>1</v>
      </c>
      <c r="I40" s="24"/>
      <c r="J40" s="42"/>
      <c r="K40" s="24"/>
      <c r="L40" s="24"/>
      <c r="M40" s="48">
        <f>IF(ISNUMBER($K40),IF(ISNUMBER($G40),ROUND($K40*$G40,2),ROUND($K40*$F40,2)),IF(ISNUMBER($G40),ROUND($I40*$G40,2),ROUND($I40*$F40,2)))</f>
        <v>0</v>
      </c>
      <c r="N40" s="30"/>
    </row>
    <row r="41" spans="1:14" ht="15" customHeight="1" x14ac:dyDescent="0.15">
      <c r="A41" s="37"/>
      <c r="B41" s="27"/>
      <c r="C41" s="2" t="s">
        <v>69</v>
      </c>
      <c r="D41" s="11"/>
      <c r="E41" s="21"/>
      <c r="F41" s="21"/>
      <c r="G41" s="12"/>
      <c r="H41" s="12"/>
      <c r="I41" s="22"/>
      <c r="J41" s="22"/>
      <c r="K41" s="22"/>
      <c r="L41" s="22"/>
      <c r="M41" s="48"/>
      <c r="N41" s="30"/>
    </row>
    <row r="42" spans="1:14" ht="15" customHeight="1" x14ac:dyDescent="0.15">
      <c r="A42" s="37"/>
      <c r="B42" s="27"/>
      <c r="C42" s="2" t="s">
        <v>70</v>
      </c>
      <c r="D42" s="20" t="s">
        <v>15</v>
      </c>
      <c r="E42" s="19"/>
      <c r="F42" s="19">
        <v>1</v>
      </c>
      <c r="G42" s="23"/>
      <c r="H42" s="23">
        <v>1</v>
      </c>
      <c r="I42" s="24"/>
      <c r="J42" s="42"/>
      <c r="K42" s="24"/>
      <c r="L42" s="24"/>
      <c r="M42" s="48">
        <f>IF(ISNUMBER($K42),IF(ISNUMBER($G42),ROUND($K42*$G42,2),ROUND($K42*$F42,2)),IF(ISNUMBER($G42),ROUND($I42*$G42,2),ROUND($I42*$F42,2)))</f>
        <v>0</v>
      </c>
      <c r="N42" s="30"/>
    </row>
    <row r="43" spans="1:14" ht="15" customHeight="1" x14ac:dyDescent="0.15">
      <c r="A43" s="37"/>
      <c r="B43" s="27"/>
      <c r="C43" s="2" t="s">
        <v>69</v>
      </c>
      <c r="D43" s="11"/>
      <c r="E43" s="21"/>
      <c r="F43" s="21"/>
      <c r="G43" s="12"/>
      <c r="H43" s="12"/>
      <c r="I43" s="22"/>
      <c r="J43" s="22"/>
      <c r="K43" s="22"/>
      <c r="L43" s="22"/>
      <c r="M43" s="48"/>
      <c r="N43" s="30"/>
    </row>
    <row r="44" spans="1:14" ht="23.25" customHeight="1" x14ac:dyDescent="0.15">
      <c r="A44" s="37"/>
      <c r="B44" s="27"/>
      <c r="C44" s="2" t="s">
        <v>71</v>
      </c>
      <c r="D44" s="20" t="s">
        <v>15</v>
      </c>
      <c r="E44" s="19"/>
      <c r="F44" s="19">
        <v>1</v>
      </c>
      <c r="G44" s="23"/>
      <c r="H44" s="23">
        <v>1</v>
      </c>
      <c r="I44" s="24"/>
      <c r="J44" s="42"/>
      <c r="K44" s="24"/>
      <c r="L44" s="24"/>
      <c r="M44" s="48">
        <f>IF(ISNUMBER($K44),IF(ISNUMBER($G44),ROUND($K44*$G44,2),ROUND($K44*$F44,2)),IF(ISNUMBER($G44),ROUND($I44*$G44,2),ROUND($I44*$F44,2)))</f>
        <v>0</v>
      </c>
      <c r="N44" s="30"/>
    </row>
    <row r="45" spans="1:14" ht="15" customHeight="1" x14ac:dyDescent="0.15">
      <c r="A45" s="57" t="s">
        <v>72</v>
      </c>
      <c r="B45" s="58"/>
      <c r="C45" s="58"/>
      <c r="D45" s="58"/>
      <c r="E45" s="58"/>
      <c r="F45" s="58"/>
      <c r="G45" s="58"/>
      <c r="H45" s="58"/>
      <c r="I45" s="59"/>
      <c r="M45" s="50">
        <f>M$40+M$42+M$44</f>
        <v>0</v>
      </c>
      <c r="N45" s="8"/>
    </row>
    <row r="46" spans="1:14" ht="15" customHeight="1" x14ac:dyDescent="0.15">
      <c r="A46" s="37" t="s">
        <v>73</v>
      </c>
      <c r="B46" s="27"/>
      <c r="C46" s="2" t="s">
        <v>74</v>
      </c>
      <c r="D46" s="11"/>
      <c r="E46" s="21"/>
      <c r="F46" s="21"/>
      <c r="G46" s="12"/>
      <c r="H46" s="12"/>
      <c r="I46" s="22"/>
      <c r="J46" s="22"/>
      <c r="K46" s="22"/>
      <c r="L46" s="22"/>
      <c r="M46" s="48"/>
      <c r="N46" s="30"/>
    </row>
    <row r="47" spans="1:14" ht="15" customHeight="1" x14ac:dyDescent="0.15">
      <c r="A47" s="37" t="s">
        <v>75</v>
      </c>
      <c r="B47" s="27"/>
      <c r="C47" s="2" t="s">
        <v>74</v>
      </c>
      <c r="D47" s="20" t="s">
        <v>15</v>
      </c>
      <c r="E47" s="19"/>
      <c r="F47" s="19">
        <v>1</v>
      </c>
      <c r="G47" s="23"/>
      <c r="H47" s="23">
        <v>1</v>
      </c>
      <c r="I47" s="24"/>
      <c r="J47" s="42"/>
      <c r="K47" s="24"/>
      <c r="L47" s="24"/>
      <c r="M47" s="48">
        <f t="shared" ref="M47:M48" si="0">IF(ISNUMBER($K47),IF(ISNUMBER($G47),ROUND($K47*$G47,2),ROUND($K47*$F47,2)),IF(ISNUMBER($G47),ROUND($I47*$G47,2),ROUND($I47*$F47,2)))</f>
        <v>0</v>
      </c>
      <c r="N47" s="30"/>
    </row>
    <row r="48" spans="1:14" ht="15" customHeight="1" x14ac:dyDescent="0.15">
      <c r="A48" s="37" t="s">
        <v>76</v>
      </c>
      <c r="B48" s="27"/>
      <c r="C48" s="2" t="s">
        <v>77</v>
      </c>
      <c r="D48" s="20" t="s">
        <v>15</v>
      </c>
      <c r="E48" s="19"/>
      <c r="F48" s="19">
        <v>1</v>
      </c>
      <c r="G48" s="23"/>
      <c r="H48" s="23">
        <v>1</v>
      </c>
      <c r="I48" s="24"/>
      <c r="J48" s="42"/>
      <c r="K48" s="24"/>
      <c r="L48" s="24"/>
      <c r="M48" s="48">
        <f t="shared" si="0"/>
        <v>0</v>
      </c>
      <c r="N48" s="30"/>
    </row>
    <row r="49" spans="1:14" ht="15" customHeight="1" x14ac:dyDescent="0.15">
      <c r="A49" s="57" t="s">
        <v>78</v>
      </c>
      <c r="B49" s="58"/>
      <c r="C49" s="58"/>
      <c r="D49" s="58"/>
      <c r="E49" s="58"/>
      <c r="F49" s="58"/>
      <c r="G49" s="58"/>
      <c r="H49" s="58"/>
      <c r="I49" s="59"/>
      <c r="M49" s="50">
        <f>SUM(M$47:M$48)</f>
        <v>0</v>
      </c>
      <c r="N49" s="8"/>
    </row>
    <row r="50" spans="1:14" ht="15" customHeight="1" x14ac:dyDescent="0.15">
      <c r="A50" s="37" t="s">
        <v>79</v>
      </c>
      <c r="B50" s="27"/>
      <c r="C50" s="2" t="s">
        <v>80</v>
      </c>
      <c r="D50" s="11"/>
      <c r="E50" s="21"/>
      <c r="F50" s="21"/>
      <c r="G50" s="12"/>
      <c r="H50" s="12"/>
      <c r="I50" s="22"/>
      <c r="J50" s="22"/>
      <c r="K50" s="22"/>
      <c r="L50" s="22"/>
      <c r="M50" s="48"/>
      <c r="N50" s="30"/>
    </row>
    <row r="51" spans="1:14" ht="15" customHeight="1" x14ac:dyDescent="0.15">
      <c r="A51" s="37"/>
      <c r="B51" s="27"/>
      <c r="C51" s="2" t="s">
        <v>69</v>
      </c>
      <c r="D51" s="20" t="s">
        <v>15</v>
      </c>
      <c r="E51" s="19"/>
      <c r="F51" s="19">
        <v>1</v>
      </c>
      <c r="G51" s="23"/>
      <c r="H51" s="23">
        <v>1</v>
      </c>
      <c r="I51" s="24"/>
      <c r="J51" s="42"/>
      <c r="K51" s="24"/>
      <c r="L51" s="24"/>
      <c r="M51" s="48">
        <f>IF(ISNUMBER($K51),IF(ISNUMBER($G51),ROUND($K51*$G51,2),ROUND($K51*$F51,2)),IF(ISNUMBER($G51),ROUND($I51*$G51,2),ROUND($I51*$F51,2)))</f>
        <v>0</v>
      </c>
      <c r="N51" s="30"/>
    </row>
    <row r="52" spans="1:14" ht="15" customHeight="1" x14ac:dyDescent="0.15">
      <c r="A52" s="57" t="s">
        <v>81</v>
      </c>
      <c r="B52" s="58"/>
      <c r="C52" s="58"/>
      <c r="D52" s="58"/>
      <c r="E52" s="58"/>
      <c r="F52" s="58"/>
      <c r="G52" s="58"/>
      <c r="H52" s="58"/>
      <c r="I52" s="59"/>
      <c r="M52" s="50">
        <f>M$51</f>
        <v>0</v>
      </c>
      <c r="N52" s="8"/>
    </row>
    <row r="53" spans="1:14" ht="15" customHeight="1" x14ac:dyDescent="0.15">
      <c r="A53" s="37" t="s">
        <v>82</v>
      </c>
      <c r="B53" s="27"/>
      <c r="C53" s="2" t="s">
        <v>83</v>
      </c>
      <c r="D53" s="20" t="s">
        <v>61</v>
      </c>
      <c r="E53" s="19"/>
      <c r="F53" s="19">
        <v>1</v>
      </c>
      <c r="G53" s="23"/>
      <c r="H53" s="23">
        <v>1</v>
      </c>
      <c r="I53" s="24"/>
      <c r="J53" s="42"/>
      <c r="K53" s="24"/>
      <c r="L53" s="24"/>
      <c r="M53" s="48">
        <f>IF(ISNUMBER($K53),IF(ISNUMBER($G53),ROUND($K53*$G53,2),ROUND($K53*$F53,2)),IF(ISNUMBER($G53),ROUND($I53*$G53,2),ROUND($I53*$F53,2)))</f>
        <v>0</v>
      </c>
      <c r="N53" s="30"/>
    </row>
    <row r="54" spans="1:14" ht="15" customHeight="1" x14ac:dyDescent="0.15">
      <c r="A54" s="37" t="s">
        <v>84</v>
      </c>
      <c r="B54" s="27"/>
      <c r="C54" s="2" t="s">
        <v>85</v>
      </c>
      <c r="D54" s="11"/>
      <c r="E54" s="21"/>
      <c r="F54" s="21"/>
      <c r="G54" s="12"/>
      <c r="H54" s="12"/>
      <c r="I54" s="22"/>
      <c r="J54" s="22"/>
      <c r="K54" s="22"/>
      <c r="L54" s="22"/>
      <c r="M54" s="48"/>
      <c r="N54" s="30"/>
    </row>
    <row r="55" spans="1:14" ht="15" customHeight="1" x14ac:dyDescent="0.15">
      <c r="A55" s="37"/>
      <c r="B55" s="27"/>
      <c r="C55" s="2" t="s">
        <v>86</v>
      </c>
      <c r="D55" s="11"/>
      <c r="E55" s="21"/>
      <c r="F55" s="21"/>
      <c r="G55" s="12"/>
      <c r="H55" s="12"/>
      <c r="I55" s="22"/>
      <c r="J55" s="22"/>
      <c r="K55" s="22"/>
      <c r="L55" s="22"/>
      <c r="M55" s="48"/>
      <c r="N55" s="30"/>
    </row>
    <row r="56" spans="1:14" ht="14.25" customHeight="1" x14ac:dyDescent="0.15">
      <c r="A56" s="37"/>
      <c r="B56" s="27"/>
      <c r="C56" s="2" t="s">
        <v>69</v>
      </c>
      <c r="D56" s="11"/>
      <c r="E56" s="21"/>
      <c r="F56" s="21"/>
      <c r="G56" s="12"/>
      <c r="H56" s="12"/>
      <c r="I56" s="22"/>
      <c r="J56" s="22"/>
      <c r="K56" s="22"/>
      <c r="L56" s="22"/>
      <c r="M56" s="48"/>
      <c r="N56" s="5"/>
    </row>
    <row r="57" spans="1:14" ht="15" customHeight="1" x14ac:dyDescent="0.15">
      <c r="A57" s="37"/>
      <c r="B57" s="27"/>
      <c r="C57" s="2" t="s">
        <v>87</v>
      </c>
      <c r="D57" s="20" t="s">
        <v>88</v>
      </c>
      <c r="E57" s="19"/>
      <c r="F57" s="19">
        <v>11</v>
      </c>
      <c r="G57" s="23"/>
      <c r="H57" s="23">
        <v>1</v>
      </c>
      <c r="I57" s="24"/>
      <c r="J57" s="42"/>
      <c r="K57" s="24"/>
      <c r="L57" s="24"/>
      <c r="M57" s="48">
        <f>IF(ISNUMBER($K57),IF(ISNUMBER($G57),ROUND($K57*$G57,2),ROUND($K57*$F57,2)),IF(ISNUMBER($G57),ROUND($I57*$G57,2),ROUND($I57*$F57,2)))</f>
        <v>0</v>
      </c>
      <c r="N57" s="30"/>
    </row>
    <row r="58" spans="1:14" ht="15" customHeight="1" x14ac:dyDescent="0.15">
      <c r="A58" s="57" t="s">
        <v>89</v>
      </c>
      <c r="B58" s="58"/>
      <c r="C58" s="58"/>
      <c r="D58" s="58"/>
      <c r="E58" s="58"/>
      <c r="F58" s="58"/>
      <c r="G58" s="58"/>
      <c r="H58" s="58"/>
      <c r="I58" s="59"/>
      <c r="M58" s="50">
        <f>M$57</f>
        <v>0</v>
      </c>
      <c r="N58" s="8"/>
    </row>
    <row r="59" spans="1:14" ht="15" customHeight="1" x14ac:dyDescent="0.15">
      <c r="A59" s="37" t="s">
        <v>90</v>
      </c>
      <c r="B59" s="27"/>
      <c r="C59" s="2" t="s">
        <v>91</v>
      </c>
      <c r="D59" s="11"/>
      <c r="E59" s="21"/>
      <c r="F59" s="21"/>
      <c r="G59" s="12"/>
      <c r="H59" s="12"/>
      <c r="I59" s="22"/>
      <c r="J59" s="22"/>
      <c r="K59" s="22"/>
      <c r="L59" s="22"/>
      <c r="M59" s="48"/>
      <c r="N59" s="30"/>
    </row>
    <row r="60" spans="1:14" ht="15" customHeight="1" x14ac:dyDescent="0.15">
      <c r="A60" s="37" t="s">
        <v>92</v>
      </c>
      <c r="B60" s="27"/>
      <c r="C60" s="2" t="s">
        <v>93</v>
      </c>
      <c r="D60" s="11"/>
      <c r="E60" s="21"/>
      <c r="F60" s="21"/>
      <c r="G60" s="12"/>
      <c r="H60" s="12"/>
      <c r="I60" s="22"/>
      <c r="J60" s="22"/>
      <c r="K60" s="22"/>
      <c r="L60" s="22"/>
      <c r="M60" s="48"/>
      <c r="N60" s="30"/>
    </row>
    <row r="61" spans="1:14" ht="15" customHeight="1" x14ac:dyDescent="0.15">
      <c r="A61" s="37"/>
      <c r="B61" s="27"/>
      <c r="C61" s="2" t="s">
        <v>69</v>
      </c>
      <c r="D61" s="20" t="s">
        <v>88</v>
      </c>
      <c r="E61" s="19"/>
      <c r="F61" s="19">
        <v>13</v>
      </c>
      <c r="G61" s="23"/>
      <c r="H61" s="23">
        <v>1</v>
      </c>
      <c r="I61" s="24"/>
      <c r="J61" s="42"/>
      <c r="K61" s="24"/>
      <c r="L61" s="24"/>
      <c r="M61" s="48">
        <f>IF(ISNUMBER($K61),IF(ISNUMBER($G61),ROUND($K61*$G61,2),ROUND($K61*$F61,2)),IF(ISNUMBER($G61),ROUND($I61*$G61,2),ROUND($I61*$F61,2)))</f>
        <v>0</v>
      </c>
      <c r="N61" s="30"/>
    </row>
    <row r="62" spans="1:14" ht="15" customHeight="1" x14ac:dyDescent="0.15">
      <c r="A62" s="37"/>
      <c r="B62" s="27"/>
      <c r="C62" s="2" t="s">
        <v>94</v>
      </c>
      <c r="D62" s="11"/>
      <c r="E62" s="21"/>
      <c r="F62" s="21"/>
      <c r="G62" s="12"/>
      <c r="H62" s="12"/>
      <c r="I62" s="22"/>
      <c r="J62" s="22"/>
      <c r="K62" s="22"/>
      <c r="L62" s="22"/>
      <c r="M62" s="48"/>
      <c r="N62" s="30"/>
    </row>
    <row r="63" spans="1:14" ht="15" customHeight="1" x14ac:dyDescent="0.15">
      <c r="A63" s="37"/>
      <c r="B63" s="27"/>
      <c r="C63" s="2" t="s">
        <v>69</v>
      </c>
      <c r="D63" s="20" t="s">
        <v>88</v>
      </c>
      <c r="E63" s="19"/>
      <c r="F63" s="19">
        <v>1</v>
      </c>
      <c r="G63" s="23"/>
      <c r="H63" s="23">
        <v>1</v>
      </c>
      <c r="I63" s="24"/>
      <c r="J63" s="42"/>
      <c r="K63" s="24"/>
      <c r="L63" s="24"/>
      <c r="M63" s="48">
        <f t="shared" ref="M63:M64" si="1">IF(ISNUMBER($K63),IF(ISNUMBER($G63),ROUND($K63*$G63,2),ROUND($K63*$F63,2)),IF(ISNUMBER($G63),ROUND($I63*$G63,2),ROUND($I63*$F63,2)))</f>
        <v>0</v>
      </c>
      <c r="N63" s="30"/>
    </row>
    <row r="64" spans="1:14" ht="15" customHeight="1" x14ac:dyDescent="0.15">
      <c r="A64" s="37"/>
      <c r="B64" s="27"/>
      <c r="C64" s="2" t="s">
        <v>95</v>
      </c>
      <c r="D64" s="20" t="s">
        <v>61</v>
      </c>
      <c r="E64" s="19"/>
      <c r="F64" s="19">
        <v>1</v>
      </c>
      <c r="G64" s="23"/>
      <c r="H64" s="23">
        <v>1</v>
      </c>
      <c r="I64" s="24"/>
      <c r="J64" s="42"/>
      <c r="K64" s="24"/>
      <c r="L64" s="24"/>
      <c r="M64" s="48">
        <f t="shared" si="1"/>
        <v>0</v>
      </c>
      <c r="N64" s="30"/>
    </row>
    <row r="65" spans="1:14" ht="15" customHeight="1" x14ac:dyDescent="0.15">
      <c r="A65" s="37" t="s">
        <v>96</v>
      </c>
      <c r="B65" s="27"/>
      <c r="C65" s="2" t="s">
        <v>97</v>
      </c>
      <c r="D65" s="11"/>
      <c r="E65" s="21"/>
      <c r="F65" s="21"/>
      <c r="G65" s="12"/>
      <c r="H65" s="12"/>
      <c r="I65" s="22"/>
      <c r="J65" s="22"/>
      <c r="K65" s="22"/>
      <c r="L65" s="22"/>
      <c r="M65" s="48"/>
      <c r="N65" s="30"/>
    </row>
    <row r="66" spans="1:14" ht="15" customHeight="1" x14ac:dyDescent="0.15">
      <c r="A66" s="37"/>
      <c r="B66" s="27"/>
      <c r="C66" s="2" t="s">
        <v>69</v>
      </c>
      <c r="D66" s="20" t="s">
        <v>15</v>
      </c>
      <c r="E66" s="19"/>
      <c r="F66" s="19">
        <v>6</v>
      </c>
      <c r="G66" s="23"/>
      <c r="H66" s="23">
        <v>1</v>
      </c>
      <c r="I66" s="24"/>
      <c r="J66" s="42"/>
      <c r="K66" s="24"/>
      <c r="L66" s="24"/>
      <c r="M66" s="48">
        <f>IF(ISNUMBER($K66),IF(ISNUMBER($G66),ROUND($K66*$G66,2),ROUND($K66*$F66,2)),IF(ISNUMBER($G66),ROUND($I66*$G66,2),ROUND($I66*$F66,2)))</f>
        <v>0</v>
      </c>
      <c r="N66" s="30"/>
    </row>
    <row r="67" spans="1:14" ht="15" customHeight="1" x14ac:dyDescent="0.15">
      <c r="A67" s="37"/>
      <c r="B67" s="27"/>
      <c r="C67" s="2" t="s">
        <v>94</v>
      </c>
      <c r="D67" s="11"/>
      <c r="E67" s="21"/>
      <c r="F67" s="21"/>
      <c r="G67" s="12"/>
      <c r="H67" s="12"/>
      <c r="I67" s="22"/>
      <c r="J67" s="22"/>
      <c r="K67" s="22"/>
      <c r="L67" s="22"/>
      <c r="M67" s="48"/>
      <c r="N67" s="30"/>
    </row>
    <row r="68" spans="1:14" ht="15" customHeight="1" x14ac:dyDescent="0.15">
      <c r="A68" s="37"/>
      <c r="B68" s="27"/>
      <c r="C68" s="2" t="s">
        <v>69</v>
      </c>
      <c r="D68" s="20" t="s">
        <v>61</v>
      </c>
      <c r="E68" s="19"/>
      <c r="F68" s="19">
        <v>1</v>
      </c>
      <c r="G68" s="23"/>
      <c r="H68" s="23">
        <v>1</v>
      </c>
      <c r="I68" s="24"/>
      <c r="J68" s="42"/>
      <c r="K68" s="24"/>
      <c r="L68" s="24"/>
      <c r="M68" s="48">
        <f t="shared" ref="M68:M69" si="2">IF(ISNUMBER($K68),IF(ISNUMBER($G68),ROUND($K68*$G68,2),ROUND($K68*$F68,2)),IF(ISNUMBER($G68),ROUND($I68*$G68,2),ROUND($I68*$F68,2)))</f>
        <v>0</v>
      </c>
      <c r="N68" s="30"/>
    </row>
    <row r="69" spans="1:14" ht="15" customHeight="1" x14ac:dyDescent="0.15">
      <c r="A69" s="37"/>
      <c r="B69" s="27"/>
      <c r="C69" s="2" t="s">
        <v>95</v>
      </c>
      <c r="D69" s="20" t="s">
        <v>61</v>
      </c>
      <c r="E69" s="19"/>
      <c r="F69" s="19">
        <v>1</v>
      </c>
      <c r="G69" s="23"/>
      <c r="H69" s="23">
        <v>1</v>
      </c>
      <c r="I69" s="24"/>
      <c r="J69" s="42"/>
      <c r="K69" s="24"/>
      <c r="L69" s="24"/>
      <c r="M69" s="48">
        <f t="shared" si="2"/>
        <v>0</v>
      </c>
      <c r="N69" s="30"/>
    </row>
    <row r="70" spans="1:14" ht="15" customHeight="1" x14ac:dyDescent="0.15">
      <c r="A70" s="37" t="s">
        <v>98</v>
      </c>
      <c r="B70" s="27"/>
      <c r="C70" s="2" t="s">
        <v>99</v>
      </c>
      <c r="D70" s="11"/>
      <c r="E70" s="21"/>
      <c r="F70" s="21"/>
      <c r="G70" s="12"/>
      <c r="H70" s="12"/>
      <c r="I70" s="22"/>
      <c r="J70" s="22"/>
      <c r="K70" s="22"/>
      <c r="L70" s="22"/>
      <c r="M70" s="48"/>
      <c r="N70" s="30"/>
    </row>
    <row r="71" spans="1:14" ht="15" customHeight="1" x14ac:dyDescent="0.15">
      <c r="A71" s="37"/>
      <c r="B71" s="27"/>
      <c r="C71" s="2" t="s">
        <v>100</v>
      </c>
      <c r="D71" s="20" t="s">
        <v>88</v>
      </c>
      <c r="E71" s="19"/>
      <c r="F71" s="19">
        <v>1</v>
      </c>
      <c r="G71" s="23"/>
      <c r="H71" s="23">
        <v>1</v>
      </c>
      <c r="I71" s="24"/>
      <c r="J71" s="42"/>
      <c r="K71" s="24"/>
      <c r="L71" s="24"/>
      <c r="M71" s="48">
        <f>IF(ISNUMBER($K71),IF(ISNUMBER($G71),ROUND($K71*$G71,2),ROUND($K71*$F71,2)),IF(ISNUMBER($G71),ROUND($I71*$G71,2),ROUND($I71*$F71,2)))</f>
        <v>0</v>
      </c>
      <c r="N71" s="30"/>
    </row>
    <row r="72" spans="1:14" ht="15" customHeight="1" x14ac:dyDescent="0.15">
      <c r="A72" s="37" t="s">
        <v>101</v>
      </c>
      <c r="B72" s="27"/>
      <c r="C72" s="2" t="s">
        <v>102</v>
      </c>
      <c r="D72" s="11"/>
      <c r="E72" s="21"/>
      <c r="F72" s="21"/>
      <c r="G72" s="12"/>
      <c r="H72" s="12"/>
      <c r="I72" s="22"/>
      <c r="J72" s="22"/>
      <c r="K72" s="22"/>
      <c r="L72" s="22"/>
      <c r="M72" s="48"/>
      <c r="N72" s="30"/>
    </row>
    <row r="73" spans="1:14" ht="15" customHeight="1" x14ac:dyDescent="0.15">
      <c r="A73" s="37"/>
      <c r="B73" s="27"/>
      <c r="C73" s="2" t="s">
        <v>69</v>
      </c>
      <c r="D73" s="20" t="s">
        <v>88</v>
      </c>
      <c r="E73" s="19"/>
      <c r="F73" s="19">
        <v>7</v>
      </c>
      <c r="G73" s="23"/>
      <c r="H73" s="23">
        <v>1</v>
      </c>
      <c r="I73" s="24"/>
      <c r="J73" s="42"/>
      <c r="K73" s="24"/>
      <c r="L73" s="24"/>
      <c r="M73" s="48">
        <f>IF(ISNUMBER($K73),IF(ISNUMBER($G73),ROUND($K73*$G73,2),ROUND($K73*$F73,2)),IF(ISNUMBER($G73),ROUND($I73*$G73,2),ROUND($I73*$F73,2)))</f>
        <v>0</v>
      </c>
      <c r="N73" s="30"/>
    </row>
    <row r="74" spans="1:14" ht="15" customHeight="1" x14ac:dyDescent="0.15">
      <c r="A74" s="37" t="s">
        <v>103</v>
      </c>
      <c r="B74" s="27"/>
      <c r="C74" s="2" t="s">
        <v>104</v>
      </c>
      <c r="D74" s="11"/>
      <c r="E74" s="21"/>
      <c r="F74" s="21"/>
      <c r="G74" s="12"/>
      <c r="H74" s="12"/>
      <c r="I74" s="22"/>
      <c r="J74" s="22"/>
      <c r="K74" s="22"/>
      <c r="L74" s="22"/>
      <c r="M74" s="48"/>
      <c r="N74" s="30"/>
    </row>
    <row r="75" spans="1:14" ht="15" customHeight="1" x14ac:dyDescent="0.15">
      <c r="A75" s="37"/>
      <c r="B75" s="27"/>
      <c r="C75" s="2" t="s">
        <v>69</v>
      </c>
      <c r="D75" s="20" t="s">
        <v>88</v>
      </c>
      <c r="E75" s="19"/>
      <c r="F75" s="19">
        <v>2</v>
      </c>
      <c r="G75" s="23"/>
      <c r="H75" s="23">
        <v>1</v>
      </c>
      <c r="I75" s="24"/>
      <c r="J75" s="42"/>
      <c r="K75" s="24"/>
      <c r="L75" s="24"/>
      <c r="M75" s="48">
        <f>IF(ISNUMBER($K75),IF(ISNUMBER($G75),ROUND($K75*$G75,2),ROUND($K75*$F75,2)),IF(ISNUMBER($G75),ROUND($I75*$G75,2),ROUND($I75*$F75,2)))</f>
        <v>0</v>
      </c>
      <c r="N75" s="30"/>
    </row>
    <row r="76" spans="1:14" ht="15" customHeight="1" x14ac:dyDescent="0.15">
      <c r="A76" s="37" t="s">
        <v>105</v>
      </c>
      <c r="B76" s="27"/>
      <c r="C76" s="2" t="s">
        <v>106</v>
      </c>
      <c r="D76" s="11"/>
      <c r="E76" s="21"/>
      <c r="F76" s="21"/>
      <c r="G76" s="12"/>
      <c r="H76" s="12"/>
      <c r="I76" s="22"/>
      <c r="J76" s="22"/>
      <c r="K76" s="22"/>
      <c r="L76" s="22"/>
      <c r="M76" s="48"/>
      <c r="N76" s="30"/>
    </row>
    <row r="77" spans="1:14" ht="15" customHeight="1" x14ac:dyDescent="0.15">
      <c r="A77" s="37"/>
      <c r="B77" s="27"/>
      <c r="C77" s="2" t="s">
        <v>107</v>
      </c>
      <c r="D77" s="20" t="s">
        <v>88</v>
      </c>
      <c r="E77" s="19"/>
      <c r="F77" s="19">
        <v>2</v>
      </c>
      <c r="G77" s="23"/>
      <c r="H77" s="23">
        <v>1</v>
      </c>
      <c r="I77" s="24"/>
      <c r="J77" s="42"/>
      <c r="K77" s="24"/>
      <c r="L77" s="24"/>
      <c r="M77" s="48">
        <f t="shared" ref="M77:M78" si="3">IF(ISNUMBER($K77),IF(ISNUMBER($G77),ROUND($K77*$G77,2),ROUND($K77*$F77,2)),IF(ISNUMBER($G77),ROUND($I77*$G77,2),ROUND($I77*$F77,2)))</f>
        <v>0</v>
      </c>
      <c r="N77" s="30"/>
    </row>
    <row r="78" spans="1:14" ht="15" customHeight="1" x14ac:dyDescent="0.15">
      <c r="A78" s="37"/>
      <c r="B78" s="27"/>
      <c r="C78" s="2" t="s">
        <v>108</v>
      </c>
      <c r="D78" s="20" t="s">
        <v>88</v>
      </c>
      <c r="E78" s="19"/>
      <c r="F78" s="19">
        <v>2</v>
      </c>
      <c r="G78" s="23"/>
      <c r="H78" s="23">
        <v>1</v>
      </c>
      <c r="I78" s="24"/>
      <c r="J78" s="42"/>
      <c r="K78" s="24"/>
      <c r="L78" s="24"/>
      <c r="M78" s="48">
        <f t="shared" si="3"/>
        <v>0</v>
      </c>
      <c r="N78" s="30"/>
    </row>
    <row r="79" spans="1:14" ht="15" customHeight="1" x14ac:dyDescent="0.15">
      <c r="A79" s="37" t="s">
        <v>109</v>
      </c>
      <c r="B79" s="27"/>
      <c r="C79" s="2" t="s">
        <v>110</v>
      </c>
      <c r="D79" s="11"/>
      <c r="E79" s="21"/>
      <c r="F79" s="21"/>
      <c r="G79" s="12"/>
      <c r="H79" s="12"/>
      <c r="I79" s="22"/>
      <c r="J79" s="22"/>
      <c r="K79" s="22"/>
      <c r="L79" s="22"/>
      <c r="M79" s="48"/>
      <c r="N79" s="30"/>
    </row>
    <row r="80" spans="1:14" ht="15" customHeight="1" x14ac:dyDescent="0.15">
      <c r="A80" s="37"/>
      <c r="B80" s="27"/>
      <c r="C80" s="2" t="s">
        <v>107</v>
      </c>
      <c r="D80" s="20" t="s">
        <v>88</v>
      </c>
      <c r="E80" s="19"/>
      <c r="F80" s="19">
        <v>2</v>
      </c>
      <c r="G80" s="23"/>
      <c r="H80" s="23">
        <v>1</v>
      </c>
      <c r="I80" s="24"/>
      <c r="J80" s="42"/>
      <c r="K80" s="24"/>
      <c r="L80" s="24"/>
      <c r="M80" s="48">
        <f t="shared" ref="M80:M81" si="4">IF(ISNUMBER($K80),IF(ISNUMBER($G80),ROUND($K80*$G80,2),ROUND($K80*$F80,2)),IF(ISNUMBER($G80),ROUND($I80*$G80,2),ROUND($I80*$F80,2)))</f>
        <v>0</v>
      </c>
      <c r="N80" s="30"/>
    </row>
    <row r="81" spans="1:14" ht="15" customHeight="1" x14ac:dyDescent="0.15">
      <c r="A81" s="37"/>
      <c r="B81" s="27"/>
      <c r="C81" s="2" t="s">
        <v>108</v>
      </c>
      <c r="D81" s="20" t="s">
        <v>88</v>
      </c>
      <c r="E81" s="19"/>
      <c r="F81" s="19">
        <v>2</v>
      </c>
      <c r="G81" s="23"/>
      <c r="H81" s="23">
        <v>1</v>
      </c>
      <c r="I81" s="24"/>
      <c r="J81" s="42"/>
      <c r="K81" s="24"/>
      <c r="L81" s="24"/>
      <c r="M81" s="48">
        <f t="shared" si="4"/>
        <v>0</v>
      </c>
      <c r="N81" s="30"/>
    </row>
    <row r="82" spans="1:14" ht="15" customHeight="1" x14ac:dyDescent="0.15">
      <c r="A82" s="37" t="s">
        <v>111</v>
      </c>
      <c r="B82" s="27"/>
      <c r="C82" s="2" t="s">
        <v>112</v>
      </c>
      <c r="D82" s="11"/>
      <c r="E82" s="21"/>
      <c r="F82" s="21"/>
      <c r="G82" s="12"/>
      <c r="H82" s="12"/>
      <c r="I82" s="22"/>
      <c r="J82" s="22"/>
      <c r="K82" s="22"/>
      <c r="L82" s="22"/>
      <c r="M82" s="48"/>
      <c r="N82" s="30"/>
    </row>
    <row r="83" spans="1:14" ht="15" customHeight="1" x14ac:dyDescent="0.15">
      <c r="A83" s="37"/>
      <c r="B83" s="27"/>
      <c r="C83" s="2" t="s">
        <v>113</v>
      </c>
      <c r="D83" s="11"/>
      <c r="E83" s="21"/>
      <c r="F83" s="21"/>
      <c r="G83" s="12"/>
      <c r="H83" s="12"/>
      <c r="I83" s="22"/>
      <c r="J83" s="22"/>
      <c r="K83" s="22"/>
      <c r="L83" s="22"/>
      <c r="M83" s="48"/>
      <c r="N83" s="30"/>
    </row>
    <row r="84" spans="1:14" ht="15" customHeight="1" x14ac:dyDescent="0.15">
      <c r="A84" s="37"/>
      <c r="B84" s="27"/>
      <c r="C84" s="2" t="s">
        <v>69</v>
      </c>
      <c r="D84" s="20" t="s">
        <v>88</v>
      </c>
      <c r="E84" s="19"/>
      <c r="F84" s="19">
        <v>4</v>
      </c>
      <c r="G84" s="23"/>
      <c r="H84" s="23">
        <v>1</v>
      </c>
      <c r="I84" s="24"/>
      <c r="J84" s="42"/>
      <c r="K84" s="24"/>
      <c r="L84" s="24"/>
      <c r="M84" s="48">
        <f>IF(ISNUMBER($K84),IF(ISNUMBER($G84),ROUND($K84*$G84,2),ROUND($K84*$F84,2)),IF(ISNUMBER($G84),ROUND($I84*$G84,2),ROUND($I84*$F84,2)))</f>
        <v>0</v>
      </c>
      <c r="N84" s="30"/>
    </row>
    <row r="85" spans="1:14" ht="23.25" customHeight="1" x14ac:dyDescent="0.15">
      <c r="A85" s="37" t="s">
        <v>114</v>
      </c>
      <c r="B85" s="27"/>
      <c r="C85" s="2" t="s">
        <v>115</v>
      </c>
      <c r="D85" s="11"/>
      <c r="E85" s="21"/>
      <c r="F85" s="21"/>
      <c r="G85" s="12"/>
      <c r="H85" s="12"/>
      <c r="I85" s="22"/>
      <c r="J85" s="22"/>
      <c r="K85" s="22"/>
      <c r="L85" s="22"/>
      <c r="M85" s="48"/>
      <c r="N85" s="30"/>
    </row>
    <row r="86" spans="1:14" ht="15" customHeight="1" x14ac:dyDescent="0.15">
      <c r="A86" s="37"/>
      <c r="B86" s="27"/>
      <c r="C86" s="2" t="s">
        <v>116</v>
      </c>
      <c r="D86" s="11"/>
      <c r="E86" s="21"/>
      <c r="F86" s="21"/>
      <c r="G86" s="12"/>
      <c r="H86" s="12"/>
      <c r="I86" s="22"/>
      <c r="J86" s="22"/>
      <c r="K86" s="22"/>
      <c r="L86" s="22"/>
      <c r="M86" s="48"/>
      <c r="N86" s="30"/>
    </row>
    <row r="87" spans="1:14" ht="15" customHeight="1" x14ac:dyDescent="0.15">
      <c r="A87" s="37"/>
      <c r="B87" s="27"/>
      <c r="C87" s="2" t="s">
        <v>69</v>
      </c>
      <c r="D87" s="20" t="s">
        <v>15</v>
      </c>
      <c r="E87" s="19"/>
      <c r="F87" s="19">
        <v>1</v>
      </c>
      <c r="G87" s="23"/>
      <c r="H87" s="23">
        <v>1</v>
      </c>
      <c r="I87" s="24"/>
      <c r="J87" s="42"/>
      <c r="K87" s="24"/>
      <c r="L87" s="24"/>
      <c r="M87" s="48">
        <f>IF(ISNUMBER($K87),IF(ISNUMBER($G87),ROUND($K87*$G87,2),ROUND($K87*$F87,2)),IF(ISNUMBER($G87),ROUND($I87*$G87,2),ROUND($I87*$F87,2)))</f>
        <v>0</v>
      </c>
      <c r="N87" s="30"/>
    </row>
    <row r="88" spans="1:14" ht="15" customHeight="1" x14ac:dyDescent="0.15">
      <c r="A88" s="57" t="s">
        <v>117</v>
      </c>
      <c r="B88" s="58"/>
      <c r="C88" s="58"/>
      <c r="D88" s="58"/>
      <c r="E88" s="58"/>
      <c r="F88" s="58"/>
      <c r="G88" s="58"/>
      <c r="H88" s="58"/>
      <c r="I88" s="59"/>
      <c r="M88" s="50">
        <f>M$61+SUM(M$63:M$64)+M$66+SUM(M$68:M$69)+M$71+M$73+M$75+SUM(M$77:M$78)+SUM(M$80:M$81)+M$84+M$87</f>
        <v>0</v>
      </c>
      <c r="N88" s="8"/>
    </row>
    <row r="89" spans="1:14" ht="15" customHeight="1" x14ac:dyDescent="0.15">
      <c r="A89" s="37" t="s">
        <v>118</v>
      </c>
      <c r="B89" s="27"/>
      <c r="C89" s="2" t="s">
        <v>119</v>
      </c>
      <c r="D89" s="11"/>
      <c r="E89" s="21"/>
      <c r="F89" s="21"/>
      <c r="G89" s="12"/>
      <c r="H89" s="12"/>
      <c r="I89" s="22"/>
      <c r="J89" s="22"/>
      <c r="K89" s="22"/>
      <c r="L89" s="22"/>
      <c r="M89" s="48"/>
      <c r="N89" s="30"/>
    </row>
    <row r="90" spans="1:14" ht="15" customHeight="1" x14ac:dyDescent="0.15">
      <c r="A90" s="37" t="s">
        <v>120</v>
      </c>
      <c r="B90" s="27"/>
      <c r="C90" s="2" t="s">
        <v>121</v>
      </c>
      <c r="D90" s="20" t="s">
        <v>15</v>
      </c>
      <c r="E90" s="19"/>
      <c r="F90" s="19">
        <v>2</v>
      </c>
      <c r="G90" s="23"/>
      <c r="H90" s="23">
        <v>1</v>
      </c>
      <c r="I90" s="24"/>
      <c r="J90" s="42"/>
      <c r="K90" s="24"/>
      <c r="L90" s="24"/>
      <c r="M90" s="48">
        <f t="shared" ref="M90:M94" si="5">IF(ISNUMBER($K90),IF(ISNUMBER($G90),ROUND($K90*$G90,2),ROUND($K90*$F90,2)),IF(ISNUMBER($G90),ROUND($I90*$G90,2),ROUND($I90*$F90,2)))</f>
        <v>0</v>
      </c>
      <c r="N90" s="30"/>
    </row>
    <row r="91" spans="1:14" ht="15" customHeight="1" x14ac:dyDescent="0.15">
      <c r="A91" s="37" t="s">
        <v>122</v>
      </c>
      <c r="B91" s="27"/>
      <c r="C91" s="2" t="s">
        <v>123</v>
      </c>
      <c r="D91" s="20" t="s">
        <v>15</v>
      </c>
      <c r="E91" s="19"/>
      <c r="F91" s="19">
        <v>1</v>
      </c>
      <c r="G91" s="23"/>
      <c r="H91" s="23">
        <v>1</v>
      </c>
      <c r="I91" s="24"/>
      <c r="J91" s="42"/>
      <c r="K91" s="24"/>
      <c r="L91" s="24"/>
      <c r="M91" s="48">
        <f t="shared" si="5"/>
        <v>0</v>
      </c>
      <c r="N91" s="30"/>
    </row>
    <row r="92" spans="1:14" ht="15" customHeight="1" x14ac:dyDescent="0.15">
      <c r="A92" s="37" t="s">
        <v>124</v>
      </c>
      <c r="B92" s="27"/>
      <c r="C92" s="2" t="s">
        <v>125</v>
      </c>
      <c r="D92" s="20" t="s">
        <v>15</v>
      </c>
      <c r="E92" s="19"/>
      <c r="F92" s="19">
        <v>1</v>
      </c>
      <c r="G92" s="23"/>
      <c r="H92" s="23">
        <v>1</v>
      </c>
      <c r="I92" s="24"/>
      <c r="J92" s="42"/>
      <c r="K92" s="24"/>
      <c r="L92" s="24"/>
      <c r="M92" s="48">
        <f t="shared" si="5"/>
        <v>0</v>
      </c>
      <c r="N92" s="30"/>
    </row>
    <row r="93" spans="1:14" ht="15" customHeight="1" x14ac:dyDescent="0.15">
      <c r="A93" s="37" t="s">
        <v>126</v>
      </c>
      <c r="B93" s="27"/>
      <c r="C93" s="2" t="s">
        <v>127</v>
      </c>
      <c r="D93" s="20" t="s">
        <v>15</v>
      </c>
      <c r="E93" s="19"/>
      <c r="F93" s="19">
        <v>1</v>
      </c>
      <c r="G93" s="23"/>
      <c r="H93" s="23">
        <v>1</v>
      </c>
      <c r="I93" s="24"/>
      <c r="J93" s="42"/>
      <c r="K93" s="24"/>
      <c r="L93" s="24"/>
      <c r="M93" s="48">
        <f t="shared" si="5"/>
        <v>0</v>
      </c>
      <c r="N93" s="30"/>
    </row>
    <row r="94" spans="1:14" ht="15" customHeight="1" x14ac:dyDescent="0.15">
      <c r="A94" s="37" t="s">
        <v>128</v>
      </c>
      <c r="B94" s="27"/>
      <c r="C94" s="2" t="s">
        <v>129</v>
      </c>
      <c r="D94" s="20" t="s">
        <v>15</v>
      </c>
      <c r="E94" s="19"/>
      <c r="F94" s="19">
        <v>1</v>
      </c>
      <c r="G94" s="23"/>
      <c r="H94" s="23">
        <v>1</v>
      </c>
      <c r="I94" s="24"/>
      <c r="J94" s="42"/>
      <c r="K94" s="24"/>
      <c r="L94" s="24"/>
      <c r="M94" s="48">
        <f t="shared" si="5"/>
        <v>0</v>
      </c>
      <c r="N94" s="30"/>
    </row>
    <row r="95" spans="1:14" ht="15" customHeight="1" x14ac:dyDescent="0.15">
      <c r="A95" s="57" t="s">
        <v>130</v>
      </c>
      <c r="B95" s="58"/>
      <c r="C95" s="58"/>
      <c r="D95" s="58"/>
      <c r="E95" s="58"/>
      <c r="F95" s="58"/>
      <c r="G95" s="58"/>
      <c r="H95" s="58"/>
      <c r="I95" s="59"/>
      <c r="M95" s="50">
        <f>SUM(M$90:M$94)</f>
        <v>0</v>
      </c>
      <c r="N95" s="8"/>
    </row>
    <row r="96" spans="1:14" ht="15" customHeight="1" x14ac:dyDescent="0.15">
      <c r="A96" s="57" t="s">
        <v>131</v>
      </c>
      <c r="B96" s="58"/>
      <c r="C96" s="58"/>
      <c r="D96" s="58"/>
      <c r="E96" s="58"/>
      <c r="F96" s="58"/>
      <c r="G96" s="58"/>
      <c r="H96" s="58"/>
      <c r="I96" s="59"/>
      <c r="M96" s="50">
        <f>M$40+M$42+M$44+SUM(M$47:M$48)+M$51+M$53+M$57+M$61+SUM(M$63:M$64)+M$66+SUM(M$68:M$69)+M$71+M$73+M$75+SUM(M$77:M$78)+SUM(M$80:M$81)+M$84+M$87+SUM(M$90:M$94)</f>
        <v>0</v>
      </c>
      <c r="N96" s="8"/>
    </row>
    <row r="97" spans="1:14" ht="15" customHeight="1" x14ac:dyDescent="0.15">
      <c r="A97" s="37" t="s">
        <v>132</v>
      </c>
      <c r="B97" s="27"/>
      <c r="C97" s="2" t="s">
        <v>133</v>
      </c>
      <c r="D97" s="11"/>
      <c r="E97" s="21"/>
      <c r="F97" s="21"/>
      <c r="G97" s="12"/>
      <c r="H97" s="12"/>
      <c r="I97" s="22"/>
      <c r="J97" s="22"/>
      <c r="K97" s="22"/>
      <c r="L97" s="22"/>
      <c r="M97" s="48"/>
      <c r="N97" s="30"/>
    </row>
    <row r="98" spans="1:14" ht="15" customHeight="1" x14ac:dyDescent="0.15">
      <c r="A98" s="37" t="s">
        <v>134</v>
      </c>
      <c r="B98" s="27"/>
      <c r="C98" s="2" t="s">
        <v>135</v>
      </c>
      <c r="D98" s="11"/>
      <c r="E98" s="21"/>
      <c r="F98" s="21"/>
      <c r="G98" s="12"/>
      <c r="H98" s="12"/>
      <c r="I98" s="22"/>
      <c r="J98" s="22"/>
      <c r="K98" s="22"/>
      <c r="L98" s="22"/>
      <c r="M98" s="48"/>
      <c r="N98" s="30"/>
    </row>
    <row r="99" spans="1:14" ht="15" customHeight="1" x14ac:dyDescent="0.15">
      <c r="A99" s="37" t="s">
        <v>136</v>
      </c>
      <c r="B99" s="27"/>
      <c r="C99" s="2" t="s">
        <v>37</v>
      </c>
      <c r="D99" s="11"/>
      <c r="E99" s="21"/>
      <c r="F99" s="21"/>
      <c r="G99" s="12"/>
      <c r="H99" s="12"/>
      <c r="I99" s="22"/>
      <c r="J99" s="22"/>
      <c r="K99" s="22"/>
      <c r="L99" s="22"/>
      <c r="M99" s="48"/>
      <c r="N99" s="30"/>
    </row>
    <row r="100" spans="1:14" ht="23.25" customHeight="1" x14ac:dyDescent="0.15">
      <c r="A100" s="37" t="s">
        <v>137</v>
      </c>
      <c r="B100" s="27"/>
      <c r="C100" s="2" t="s">
        <v>138</v>
      </c>
      <c r="D100" s="20" t="s">
        <v>15</v>
      </c>
      <c r="E100" s="19"/>
      <c r="F100" s="19">
        <v>9</v>
      </c>
      <c r="G100" s="23"/>
      <c r="H100" s="23">
        <v>1</v>
      </c>
      <c r="I100" s="24"/>
      <c r="J100" s="42"/>
      <c r="K100" s="24"/>
      <c r="L100" s="24"/>
      <c r="M100" s="48">
        <f>IF(ISNUMBER($K100),IF(ISNUMBER($G100),ROUND($K100*$G100,2),ROUND($K100*$F100,2)),IF(ISNUMBER($G100),ROUND($I100*$G100,2),ROUND($I100*$F100,2)))</f>
        <v>0</v>
      </c>
      <c r="N100" s="30"/>
    </row>
    <row r="101" spans="1:14" ht="15" customHeight="1" x14ac:dyDescent="0.15">
      <c r="A101" s="57" t="s">
        <v>139</v>
      </c>
      <c r="B101" s="58"/>
      <c r="C101" s="58"/>
      <c r="D101" s="58"/>
      <c r="E101" s="58"/>
      <c r="F101" s="58"/>
      <c r="G101" s="58"/>
      <c r="H101" s="58"/>
      <c r="I101" s="59"/>
      <c r="M101" s="50">
        <f>M$100</f>
        <v>0</v>
      </c>
      <c r="N101" s="8"/>
    </row>
    <row r="102" spans="1:14" ht="15" customHeight="1" x14ac:dyDescent="0.15">
      <c r="A102" s="37" t="s">
        <v>140</v>
      </c>
      <c r="B102" s="27"/>
      <c r="C102" s="2" t="s">
        <v>141</v>
      </c>
      <c r="D102" s="20" t="s">
        <v>15</v>
      </c>
      <c r="E102" s="19"/>
      <c r="F102" s="19">
        <v>9</v>
      </c>
      <c r="G102" s="23"/>
      <c r="H102" s="23">
        <v>1</v>
      </c>
      <c r="I102" s="24"/>
      <c r="J102" s="42"/>
      <c r="K102" s="24"/>
      <c r="L102" s="24"/>
      <c r="M102" s="48">
        <f>IF(ISNUMBER($K102),IF(ISNUMBER($G102),ROUND($K102*$G102,2),ROUND($K102*$F102,2)),IF(ISNUMBER($G102),ROUND($I102*$G102,2),ROUND($I102*$F102,2)))</f>
        <v>0</v>
      </c>
      <c r="N102" s="30"/>
    </row>
    <row r="103" spans="1:14" ht="15" customHeight="1" x14ac:dyDescent="0.15">
      <c r="A103" s="37" t="s">
        <v>142</v>
      </c>
      <c r="B103" s="27"/>
      <c r="C103" s="2" t="s">
        <v>143</v>
      </c>
      <c r="D103" s="11"/>
      <c r="E103" s="21"/>
      <c r="F103" s="21"/>
      <c r="G103" s="12"/>
      <c r="H103" s="12"/>
      <c r="I103" s="22"/>
      <c r="J103" s="22"/>
      <c r="K103" s="22"/>
      <c r="L103" s="22"/>
      <c r="M103" s="48"/>
      <c r="N103" s="30"/>
    </row>
    <row r="104" spans="1:14" ht="15" customHeight="1" x14ac:dyDescent="0.15">
      <c r="A104" s="37"/>
      <c r="B104" s="27"/>
      <c r="C104" s="2" t="s">
        <v>69</v>
      </c>
      <c r="D104" s="11"/>
      <c r="E104" s="21"/>
      <c r="F104" s="21"/>
      <c r="G104" s="12"/>
      <c r="H104" s="12"/>
      <c r="I104" s="22"/>
      <c r="J104" s="22"/>
      <c r="K104" s="22"/>
      <c r="L104" s="22"/>
      <c r="M104" s="48"/>
      <c r="N104" s="30"/>
    </row>
    <row r="105" spans="1:14" ht="15" customHeight="1" x14ac:dyDescent="0.15">
      <c r="A105" s="37" t="s">
        <v>144</v>
      </c>
      <c r="B105" s="27"/>
      <c r="C105" s="2" t="s">
        <v>145</v>
      </c>
      <c r="D105" s="20" t="s">
        <v>15</v>
      </c>
      <c r="E105" s="19"/>
      <c r="F105" s="19">
        <v>6</v>
      </c>
      <c r="G105" s="23"/>
      <c r="H105" s="23">
        <v>1</v>
      </c>
      <c r="I105" s="24"/>
      <c r="J105" s="42"/>
      <c r="K105" s="24"/>
      <c r="L105" s="24"/>
      <c r="M105" s="48">
        <f t="shared" ref="M105:M107" si="6">IF(ISNUMBER($K105),IF(ISNUMBER($G105),ROUND($K105*$G105,2),ROUND($K105*$F105,2)),IF(ISNUMBER($G105),ROUND($I105*$G105,2),ROUND($I105*$F105,2)))</f>
        <v>0</v>
      </c>
      <c r="N105" s="30"/>
    </row>
    <row r="106" spans="1:14" ht="15" customHeight="1" x14ac:dyDescent="0.15">
      <c r="A106" s="37" t="s">
        <v>146</v>
      </c>
      <c r="B106" s="27"/>
      <c r="C106" s="2" t="s">
        <v>147</v>
      </c>
      <c r="D106" s="20" t="s">
        <v>15</v>
      </c>
      <c r="E106" s="19"/>
      <c r="F106" s="19">
        <v>2</v>
      </c>
      <c r="G106" s="23"/>
      <c r="H106" s="23">
        <v>1</v>
      </c>
      <c r="I106" s="24"/>
      <c r="J106" s="42"/>
      <c r="K106" s="24"/>
      <c r="L106" s="24"/>
      <c r="M106" s="48">
        <f t="shared" si="6"/>
        <v>0</v>
      </c>
      <c r="N106" s="30"/>
    </row>
    <row r="107" spans="1:14" ht="15" customHeight="1" x14ac:dyDescent="0.15">
      <c r="A107" s="37" t="s">
        <v>148</v>
      </c>
      <c r="B107" s="27"/>
      <c r="C107" s="2" t="s">
        <v>149</v>
      </c>
      <c r="D107" s="20" t="s">
        <v>15</v>
      </c>
      <c r="E107" s="19"/>
      <c r="F107" s="19">
        <v>1</v>
      </c>
      <c r="G107" s="23"/>
      <c r="H107" s="23">
        <v>1</v>
      </c>
      <c r="I107" s="24"/>
      <c r="J107" s="42"/>
      <c r="K107" s="24"/>
      <c r="L107" s="24"/>
      <c r="M107" s="48">
        <f t="shared" si="6"/>
        <v>0</v>
      </c>
      <c r="N107" s="30"/>
    </row>
    <row r="108" spans="1:14" ht="15" customHeight="1" x14ac:dyDescent="0.15">
      <c r="A108" s="57" t="s">
        <v>150</v>
      </c>
      <c r="B108" s="58"/>
      <c r="C108" s="58"/>
      <c r="D108" s="58"/>
      <c r="E108" s="58"/>
      <c r="F108" s="58"/>
      <c r="G108" s="58"/>
      <c r="H108" s="58"/>
      <c r="I108" s="59"/>
      <c r="M108" s="50">
        <f>SUM(M$105:M$107)</f>
        <v>0</v>
      </c>
      <c r="N108" s="8"/>
    </row>
    <row r="109" spans="1:14" ht="15" customHeight="1" x14ac:dyDescent="0.15">
      <c r="A109" s="37" t="s">
        <v>151</v>
      </c>
      <c r="B109" s="27"/>
      <c r="C109" s="2" t="s">
        <v>152</v>
      </c>
      <c r="D109" s="11"/>
      <c r="E109" s="21"/>
      <c r="F109" s="21"/>
      <c r="G109" s="12"/>
      <c r="H109" s="12"/>
      <c r="I109" s="22"/>
      <c r="J109" s="22"/>
      <c r="K109" s="22"/>
      <c r="L109" s="22"/>
      <c r="M109" s="48"/>
      <c r="N109" s="30"/>
    </row>
    <row r="110" spans="1:14" ht="15" customHeight="1" x14ac:dyDescent="0.15">
      <c r="A110" s="37" t="s">
        <v>153</v>
      </c>
      <c r="B110" s="27"/>
      <c r="C110" s="2" t="s">
        <v>154</v>
      </c>
      <c r="D110" s="11"/>
      <c r="E110" s="21"/>
      <c r="F110" s="21"/>
      <c r="G110" s="12"/>
      <c r="H110" s="12"/>
      <c r="I110" s="22"/>
      <c r="J110" s="22"/>
      <c r="K110" s="22"/>
      <c r="L110" s="22"/>
      <c r="M110" s="48"/>
      <c r="N110" s="30"/>
    </row>
    <row r="111" spans="1:14" ht="15" customHeight="1" x14ac:dyDescent="0.15">
      <c r="A111" s="37"/>
      <c r="B111" s="27"/>
      <c r="C111" s="2" t="s">
        <v>70</v>
      </c>
      <c r="D111" s="11"/>
      <c r="E111" s="21"/>
      <c r="F111" s="21"/>
      <c r="G111" s="12"/>
      <c r="H111" s="12"/>
      <c r="I111" s="22"/>
      <c r="J111" s="22"/>
      <c r="K111" s="22"/>
      <c r="L111" s="22"/>
      <c r="M111" s="48"/>
      <c r="N111" s="30"/>
    </row>
    <row r="112" spans="1:14" ht="15" customHeight="1" x14ac:dyDescent="0.15">
      <c r="A112" s="37"/>
      <c r="B112" s="27"/>
      <c r="C112" s="2" t="s">
        <v>69</v>
      </c>
      <c r="D112" s="20" t="s">
        <v>88</v>
      </c>
      <c r="E112" s="19"/>
      <c r="F112" s="19">
        <v>14</v>
      </c>
      <c r="G112" s="23"/>
      <c r="H112" s="23">
        <v>1</v>
      </c>
      <c r="I112" s="24"/>
      <c r="J112" s="42"/>
      <c r="K112" s="24"/>
      <c r="L112" s="24"/>
      <c r="M112" s="48">
        <f t="shared" ref="M112:M113" si="7">IF(ISNUMBER($K112),IF(ISNUMBER($G112),ROUND($K112*$G112,2),ROUND($K112*$F112,2)),IF(ISNUMBER($G112),ROUND($I112*$G112,2),ROUND($I112*$F112,2)))</f>
        <v>0</v>
      </c>
      <c r="N112" s="30"/>
    </row>
    <row r="113" spans="1:14" ht="23.25" customHeight="1" x14ac:dyDescent="0.15">
      <c r="A113" s="37"/>
      <c r="B113" s="27"/>
      <c r="C113" s="2" t="s">
        <v>71</v>
      </c>
      <c r="D113" s="20" t="s">
        <v>15</v>
      </c>
      <c r="E113" s="19"/>
      <c r="F113" s="19">
        <v>9</v>
      </c>
      <c r="G113" s="23"/>
      <c r="H113" s="23">
        <v>1</v>
      </c>
      <c r="I113" s="24"/>
      <c r="J113" s="42"/>
      <c r="K113" s="24"/>
      <c r="L113" s="24"/>
      <c r="M113" s="48">
        <f t="shared" si="7"/>
        <v>0</v>
      </c>
      <c r="N113" s="30"/>
    </row>
    <row r="114" spans="1:14" ht="15" customHeight="1" x14ac:dyDescent="0.15">
      <c r="A114" s="57" t="s">
        <v>155</v>
      </c>
      <c r="B114" s="58"/>
      <c r="C114" s="58"/>
      <c r="D114" s="58"/>
      <c r="E114" s="58"/>
      <c r="F114" s="58"/>
      <c r="G114" s="58"/>
      <c r="H114" s="58"/>
      <c r="I114" s="59"/>
      <c r="M114" s="50">
        <f>SUM(M$112:M$113)</f>
        <v>0</v>
      </c>
      <c r="N114" s="8"/>
    </row>
    <row r="115" spans="1:14" ht="15" customHeight="1" x14ac:dyDescent="0.15">
      <c r="A115" s="37" t="s">
        <v>156</v>
      </c>
      <c r="B115" s="27"/>
      <c r="C115" s="2" t="s">
        <v>157</v>
      </c>
      <c r="D115" s="11"/>
      <c r="E115" s="21"/>
      <c r="F115" s="21"/>
      <c r="G115" s="12"/>
      <c r="H115" s="12"/>
      <c r="I115" s="22"/>
      <c r="J115" s="22"/>
      <c r="K115" s="22"/>
      <c r="L115" s="22"/>
      <c r="M115" s="48"/>
      <c r="N115" s="30"/>
    </row>
    <row r="116" spans="1:14" ht="15" customHeight="1" x14ac:dyDescent="0.15">
      <c r="A116" s="37" t="s">
        <v>158</v>
      </c>
      <c r="B116" s="27"/>
      <c r="C116" s="2" t="s">
        <v>159</v>
      </c>
      <c r="D116" s="11"/>
      <c r="E116" s="21"/>
      <c r="F116" s="21"/>
      <c r="G116" s="12"/>
      <c r="H116" s="12"/>
      <c r="I116" s="22"/>
      <c r="J116" s="22"/>
      <c r="K116" s="22"/>
      <c r="L116" s="22"/>
      <c r="M116" s="48"/>
      <c r="N116" s="30"/>
    </row>
    <row r="117" spans="1:14" ht="15" customHeight="1" x14ac:dyDescent="0.15">
      <c r="A117" s="37"/>
      <c r="B117" s="27"/>
      <c r="C117" s="2" t="s">
        <v>69</v>
      </c>
      <c r="D117" s="20" t="s">
        <v>88</v>
      </c>
      <c r="E117" s="19"/>
      <c r="F117" s="19">
        <v>9</v>
      </c>
      <c r="G117" s="23"/>
      <c r="H117" s="23">
        <v>1</v>
      </c>
      <c r="I117" s="24"/>
      <c r="J117" s="42"/>
      <c r="K117" s="24"/>
      <c r="L117" s="24"/>
      <c r="M117" s="48">
        <f t="shared" ref="M117:M119" si="8">IF(ISNUMBER($K117),IF(ISNUMBER($G117),ROUND($K117*$G117,2),ROUND($K117*$F117,2)),IF(ISNUMBER($G117),ROUND($I117*$G117,2),ROUND($I117*$F117,2)))</f>
        <v>0</v>
      </c>
      <c r="N117" s="30"/>
    </row>
    <row r="118" spans="1:14" ht="15" customHeight="1" x14ac:dyDescent="0.15">
      <c r="A118" s="37" t="s">
        <v>160</v>
      </c>
      <c r="B118" s="27"/>
      <c r="C118" s="2" t="s">
        <v>161</v>
      </c>
      <c r="D118" s="20" t="s">
        <v>15</v>
      </c>
      <c r="E118" s="19"/>
      <c r="F118" s="19">
        <v>9</v>
      </c>
      <c r="G118" s="23"/>
      <c r="H118" s="23">
        <v>1</v>
      </c>
      <c r="I118" s="24"/>
      <c r="J118" s="42"/>
      <c r="K118" s="24"/>
      <c r="L118" s="24"/>
      <c r="M118" s="48">
        <f t="shared" si="8"/>
        <v>0</v>
      </c>
      <c r="N118" s="30"/>
    </row>
    <row r="119" spans="1:14" ht="15" customHeight="1" x14ac:dyDescent="0.15">
      <c r="A119" s="37" t="s">
        <v>162</v>
      </c>
      <c r="B119" s="27"/>
      <c r="C119" s="2" t="s">
        <v>163</v>
      </c>
      <c r="D119" s="20" t="s">
        <v>15</v>
      </c>
      <c r="E119" s="19"/>
      <c r="F119" s="19">
        <v>9</v>
      </c>
      <c r="G119" s="23"/>
      <c r="H119" s="23">
        <v>1</v>
      </c>
      <c r="I119" s="24"/>
      <c r="J119" s="42"/>
      <c r="K119" s="24"/>
      <c r="L119" s="24"/>
      <c r="M119" s="48">
        <f t="shared" si="8"/>
        <v>0</v>
      </c>
      <c r="N119" s="30"/>
    </row>
    <row r="120" spans="1:14" ht="15" customHeight="1" x14ac:dyDescent="0.15">
      <c r="A120" s="57" t="s">
        <v>164</v>
      </c>
      <c r="B120" s="58"/>
      <c r="C120" s="58"/>
      <c r="D120" s="58"/>
      <c r="E120" s="58"/>
      <c r="F120" s="58"/>
      <c r="G120" s="58"/>
      <c r="H120" s="58"/>
      <c r="I120" s="59"/>
      <c r="M120" s="50">
        <f>SUM(M$117:M$119)</f>
        <v>0</v>
      </c>
      <c r="N120" s="8"/>
    </row>
    <row r="121" spans="1:14" ht="15" customHeight="1" x14ac:dyDescent="0.15">
      <c r="A121" s="37" t="s">
        <v>165</v>
      </c>
      <c r="B121" s="27"/>
      <c r="C121" s="2" t="s">
        <v>83</v>
      </c>
      <c r="D121" s="11"/>
      <c r="E121" s="21"/>
      <c r="F121" s="21"/>
      <c r="G121" s="12"/>
      <c r="H121" s="12"/>
      <c r="I121" s="22"/>
      <c r="J121" s="22"/>
      <c r="K121" s="22"/>
      <c r="L121" s="22"/>
      <c r="M121" s="48"/>
      <c r="N121" s="30"/>
    </row>
    <row r="122" spans="1:14" ht="15" customHeight="1" x14ac:dyDescent="0.15">
      <c r="A122" s="37" t="s">
        <v>166</v>
      </c>
      <c r="B122" s="27"/>
      <c r="C122" s="2" t="s">
        <v>167</v>
      </c>
      <c r="D122" s="20" t="s">
        <v>61</v>
      </c>
      <c r="E122" s="19"/>
      <c r="F122" s="19">
        <v>1</v>
      </c>
      <c r="G122" s="23"/>
      <c r="H122" s="23">
        <v>1</v>
      </c>
      <c r="I122" s="24"/>
      <c r="J122" s="42"/>
      <c r="K122" s="24"/>
      <c r="L122" s="24"/>
      <c r="M122" s="48">
        <f t="shared" ref="M122:M124" si="9">IF(ISNUMBER($K122),IF(ISNUMBER($G122),ROUND($K122*$G122,2),ROUND($K122*$F122,2)),IF(ISNUMBER($G122),ROUND($I122*$G122,2),ROUND($I122*$F122,2)))</f>
        <v>0</v>
      </c>
      <c r="N122" s="30"/>
    </row>
    <row r="123" spans="1:14" ht="15" customHeight="1" x14ac:dyDescent="0.15">
      <c r="A123" s="37" t="s">
        <v>168</v>
      </c>
      <c r="B123" s="27"/>
      <c r="C123" s="2" t="s">
        <v>169</v>
      </c>
      <c r="D123" s="20"/>
      <c r="E123" s="33"/>
      <c r="F123" s="33">
        <v>0</v>
      </c>
      <c r="G123" s="34"/>
      <c r="H123" s="23">
        <v>1</v>
      </c>
      <c r="I123" s="24"/>
      <c r="J123" s="42"/>
      <c r="K123" s="24"/>
      <c r="L123" s="24"/>
      <c r="M123" s="48">
        <f t="shared" si="9"/>
        <v>0</v>
      </c>
      <c r="N123" s="30"/>
    </row>
    <row r="124" spans="1:14" ht="23.25" customHeight="1" x14ac:dyDescent="0.15">
      <c r="A124" s="37" t="s">
        <v>170</v>
      </c>
      <c r="B124" s="27"/>
      <c r="C124" s="2" t="s">
        <v>171</v>
      </c>
      <c r="D124" s="20" t="s">
        <v>15</v>
      </c>
      <c r="E124" s="19"/>
      <c r="F124" s="19">
        <v>18</v>
      </c>
      <c r="G124" s="23"/>
      <c r="H124" s="23">
        <v>1</v>
      </c>
      <c r="I124" s="24"/>
      <c r="J124" s="42"/>
      <c r="K124" s="24"/>
      <c r="L124" s="24"/>
      <c r="M124" s="48">
        <f t="shared" si="9"/>
        <v>0</v>
      </c>
      <c r="N124" s="30"/>
    </row>
    <row r="125" spans="1:14" ht="15" customHeight="1" x14ac:dyDescent="0.15">
      <c r="A125" s="37"/>
      <c r="B125" s="27"/>
      <c r="C125" s="2" t="s">
        <v>172</v>
      </c>
      <c r="D125" s="11"/>
      <c r="E125" s="21"/>
      <c r="F125" s="21"/>
      <c r="G125" s="12"/>
      <c r="H125" s="12"/>
      <c r="I125" s="22"/>
      <c r="J125" s="22"/>
      <c r="K125" s="22"/>
      <c r="L125" s="22"/>
      <c r="M125" s="48"/>
      <c r="N125" s="30"/>
    </row>
    <row r="126" spans="1:14" ht="15" customHeight="1" x14ac:dyDescent="0.15">
      <c r="A126" s="37"/>
      <c r="B126" s="27"/>
      <c r="C126" s="2" t="s">
        <v>69</v>
      </c>
      <c r="D126" s="20" t="s">
        <v>88</v>
      </c>
      <c r="E126" s="19"/>
      <c r="F126" s="19">
        <v>9</v>
      </c>
      <c r="G126" s="23"/>
      <c r="H126" s="23">
        <v>1</v>
      </c>
      <c r="I126" s="24"/>
      <c r="J126" s="42"/>
      <c r="K126" s="24"/>
      <c r="L126" s="24"/>
      <c r="M126" s="48">
        <f t="shared" ref="M126:M127" si="10">IF(ISNUMBER($K126),IF(ISNUMBER($G126),ROUND($K126*$G126,2),ROUND($K126*$F126,2)),IF(ISNUMBER($G126),ROUND($I126*$G126,2),ROUND($I126*$F126,2)))</f>
        <v>0</v>
      </c>
      <c r="N126" s="30"/>
    </row>
    <row r="127" spans="1:14" ht="15" customHeight="1" x14ac:dyDescent="0.15">
      <c r="A127" s="37" t="s">
        <v>173</v>
      </c>
      <c r="B127" s="27"/>
      <c r="C127" s="2" t="s">
        <v>174</v>
      </c>
      <c r="D127" s="20" t="s">
        <v>15</v>
      </c>
      <c r="E127" s="19"/>
      <c r="F127" s="19">
        <v>9</v>
      </c>
      <c r="G127" s="23"/>
      <c r="H127" s="23">
        <v>1</v>
      </c>
      <c r="I127" s="24"/>
      <c r="J127" s="42"/>
      <c r="K127" s="24"/>
      <c r="L127" s="24"/>
      <c r="M127" s="48">
        <f t="shared" si="10"/>
        <v>0</v>
      </c>
      <c r="N127" s="30"/>
    </row>
    <row r="128" spans="1:14" ht="15" customHeight="1" x14ac:dyDescent="0.15">
      <c r="A128" s="57" t="s">
        <v>175</v>
      </c>
      <c r="B128" s="58"/>
      <c r="C128" s="58"/>
      <c r="D128" s="58"/>
      <c r="E128" s="58"/>
      <c r="F128" s="58"/>
      <c r="G128" s="58"/>
      <c r="H128" s="58"/>
      <c r="I128" s="59"/>
      <c r="M128" s="50">
        <f>SUM(M$122:M$124)+SUM(M$126:M$127)</f>
        <v>0</v>
      </c>
      <c r="N128" s="8"/>
    </row>
    <row r="129" spans="1:14" ht="15" customHeight="1" x14ac:dyDescent="0.15">
      <c r="A129" s="37" t="s">
        <v>176</v>
      </c>
      <c r="B129" s="27"/>
      <c r="C129" s="2" t="s">
        <v>91</v>
      </c>
      <c r="D129" s="11"/>
      <c r="E129" s="21"/>
      <c r="F129" s="21"/>
      <c r="G129" s="12"/>
      <c r="H129" s="12"/>
      <c r="I129" s="22"/>
      <c r="J129" s="22"/>
      <c r="K129" s="22"/>
      <c r="L129" s="22"/>
      <c r="M129" s="48"/>
      <c r="N129" s="30"/>
    </row>
    <row r="130" spans="1:14" ht="15" customHeight="1" x14ac:dyDescent="0.15">
      <c r="A130" s="37" t="s">
        <v>177</v>
      </c>
      <c r="B130" s="27"/>
      <c r="C130" s="2" t="s">
        <v>178</v>
      </c>
      <c r="D130" s="11"/>
      <c r="E130" s="21"/>
      <c r="F130" s="21"/>
      <c r="G130" s="12"/>
      <c r="H130" s="12"/>
      <c r="I130" s="22"/>
      <c r="J130" s="22"/>
      <c r="K130" s="22"/>
      <c r="L130" s="22"/>
      <c r="M130" s="48"/>
      <c r="N130" s="30"/>
    </row>
    <row r="131" spans="1:14" ht="15" customHeight="1" x14ac:dyDescent="0.15">
      <c r="A131" s="37"/>
      <c r="B131" s="27"/>
      <c r="C131" s="2" t="s">
        <v>69</v>
      </c>
      <c r="D131" s="20" t="s">
        <v>88</v>
      </c>
      <c r="E131" s="19"/>
      <c r="F131" s="19">
        <v>18</v>
      </c>
      <c r="G131" s="23"/>
      <c r="H131" s="23">
        <v>1</v>
      </c>
      <c r="I131" s="24"/>
      <c r="J131" s="42"/>
      <c r="K131" s="24"/>
      <c r="L131" s="24"/>
      <c r="M131" s="48">
        <f>IF(ISNUMBER($K131),IF(ISNUMBER($G131),ROUND($K131*$G131,2),ROUND($K131*$F131,2)),IF(ISNUMBER($G131),ROUND($I131*$G131,2),ROUND($I131*$F131,2)))</f>
        <v>0</v>
      </c>
      <c r="N131" s="30"/>
    </row>
    <row r="132" spans="1:14" ht="15" customHeight="1" x14ac:dyDescent="0.15">
      <c r="A132" s="37" t="s">
        <v>179</v>
      </c>
      <c r="B132" s="27"/>
      <c r="C132" s="2" t="s">
        <v>180</v>
      </c>
      <c r="D132" s="11"/>
      <c r="E132" s="21"/>
      <c r="F132" s="21"/>
      <c r="G132" s="12"/>
      <c r="H132" s="12"/>
      <c r="I132" s="22"/>
      <c r="J132" s="22"/>
      <c r="K132" s="22"/>
      <c r="L132" s="22"/>
      <c r="M132" s="48"/>
      <c r="N132" s="30"/>
    </row>
    <row r="133" spans="1:14" ht="15" customHeight="1" x14ac:dyDescent="0.15">
      <c r="A133" s="37"/>
      <c r="B133" s="27"/>
      <c r="C133" s="2" t="s">
        <v>181</v>
      </c>
      <c r="D133" s="20" t="s">
        <v>88</v>
      </c>
      <c r="E133" s="19"/>
      <c r="F133" s="19">
        <v>10</v>
      </c>
      <c r="G133" s="23"/>
      <c r="H133" s="23">
        <v>1</v>
      </c>
      <c r="I133" s="24"/>
      <c r="J133" s="42"/>
      <c r="K133" s="24"/>
      <c r="L133" s="24"/>
      <c r="M133" s="48">
        <f>IF(ISNUMBER($K133),IF(ISNUMBER($G133),ROUND($K133*$G133,2),ROUND($K133*$F133,2)),IF(ISNUMBER($G133),ROUND($I133*$G133,2),ROUND($I133*$F133,2)))</f>
        <v>0</v>
      </c>
      <c r="N133" s="30"/>
    </row>
    <row r="134" spans="1:14" ht="15" customHeight="1" x14ac:dyDescent="0.15">
      <c r="A134" s="37" t="s">
        <v>182</v>
      </c>
      <c r="B134" s="27"/>
      <c r="C134" s="2" t="s">
        <v>183</v>
      </c>
      <c r="D134" s="11"/>
      <c r="E134" s="21"/>
      <c r="F134" s="21"/>
      <c r="G134" s="12"/>
      <c r="H134" s="12"/>
      <c r="I134" s="22"/>
      <c r="J134" s="22"/>
      <c r="K134" s="22"/>
      <c r="L134" s="22"/>
      <c r="M134" s="48"/>
      <c r="N134" s="30"/>
    </row>
    <row r="135" spans="1:14" ht="15" customHeight="1" x14ac:dyDescent="0.15">
      <c r="A135" s="37"/>
      <c r="B135" s="27"/>
      <c r="C135" s="2" t="s">
        <v>69</v>
      </c>
      <c r="D135" s="20" t="s">
        <v>88</v>
      </c>
      <c r="E135" s="19"/>
      <c r="F135" s="19">
        <v>63</v>
      </c>
      <c r="G135" s="23"/>
      <c r="H135" s="23">
        <v>1</v>
      </c>
      <c r="I135" s="24"/>
      <c r="J135" s="42"/>
      <c r="K135" s="24"/>
      <c r="L135" s="24"/>
      <c r="M135" s="48">
        <f t="shared" ref="M135:M136" si="11">IF(ISNUMBER($K135),IF(ISNUMBER($G135),ROUND($K135*$G135,2),ROUND($K135*$F135,2)),IF(ISNUMBER($G135),ROUND($I135*$G135,2),ROUND($I135*$F135,2)))</f>
        <v>0</v>
      </c>
      <c r="N135" s="30"/>
    </row>
    <row r="136" spans="1:14" ht="33" customHeight="1" x14ac:dyDescent="0.15">
      <c r="A136" s="37"/>
      <c r="B136" s="27"/>
      <c r="C136" s="2" t="s">
        <v>184</v>
      </c>
      <c r="D136" s="20" t="s">
        <v>61</v>
      </c>
      <c r="E136" s="19"/>
      <c r="F136" s="19">
        <v>1</v>
      </c>
      <c r="G136" s="23"/>
      <c r="H136" s="23">
        <v>1</v>
      </c>
      <c r="I136" s="24"/>
      <c r="J136" s="42"/>
      <c r="K136" s="24"/>
      <c r="L136" s="24"/>
      <c r="M136" s="48">
        <f t="shared" si="11"/>
        <v>0</v>
      </c>
      <c r="N136" s="30"/>
    </row>
    <row r="137" spans="1:14" ht="15" customHeight="1" x14ac:dyDescent="0.15">
      <c r="A137" s="57" t="s">
        <v>117</v>
      </c>
      <c r="B137" s="58"/>
      <c r="C137" s="58"/>
      <c r="D137" s="58"/>
      <c r="E137" s="58"/>
      <c r="F137" s="58"/>
      <c r="G137" s="58"/>
      <c r="H137" s="58"/>
      <c r="I137" s="59"/>
      <c r="M137" s="50">
        <f>M$131+M$133+SUM(M$135:M$136)</f>
        <v>0</v>
      </c>
      <c r="N137" s="8"/>
    </row>
    <row r="138" spans="1:14" ht="15" customHeight="1" x14ac:dyDescent="0.15">
      <c r="A138" s="37" t="s">
        <v>185</v>
      </c>
      <c r="B138" s="27"/>
      <c r="C138" s="2" t="s">
        <v>186</v>
      </c>
      <c r="D138" s="11"/>
      <c r="E138" s="21"/>
      <c r="F138" s="21"/>
      <c r="G138" s="12"/>
      <c r="H138" s="12"/>
      <c r="I138" s="22"/>
      <c r="J138" s="22"/>
      <c r="K138" s="22"/>
      <c r="L138" s="22"/>
      <c r="M138" s="48"/>
      <c r="N138" s="30"/>
    </row>
    <row r="139" spans="1:14" ht="15" customHeight="1" x14ac:dyDescent="0.15">
      <c r="A139" s="37"/>
      <c r="B139" s="27"/>
      <c r="C139" s="2" t="s">
        <v>85</v>
      </c>
      <c r="D139" s="11"/>
      <c r="E139" s="21"/>
      <c r="F139" s="21"/>
      <c r="G139" s="12"/>
      <c r="H139" s="12"/>
      <c r="I139" s="22"/>
      <c r="J139" s="22"/>
      <c r="K139" s="22"/>
      <c r="L139" s="22"/>
      <c r="M139" s="48"/>
      <c r="N139" s="30"/>
    </row>
    <row r="140" spans="1:14" ht="15" customHeight="1" x14ac:dyDescent="0.15">
      <c r="A140" s="37"/>
      <c r="B140" s="27"/>
      <c r="C140" s="2" t="s">
        <v>69</v>
      </c>
      <c r="D140" s="20" t="s">
        <v>61</v>
      </c>
      <c r="E140" s="19"/>
      <c r="F140" s="19">
        <v>0</v>
      </c>
      <c r="G140" s="23"/>
      <c r="H140" s="23">
        <v>1</v>
      </c>
      <c r="I140" s="24"/>
      <c r="J140" s="42"/>
      <c r="K140" s="24"/>
      <c r="L140" s="24"/>
      <c r="M140" s="48">
        <f>IF(ISNUMBER($K140),IF(ISNUMBER($G140),ROUND($K140*$G140,2),ROUND($K140*$F140,2)),IF(ISNUMBER($G140),ROUND($I140*$G140,2),ROUND($I140*$F140,2)))</f>
        <v>0</v>
      </c>
      <c r="N140" s="30"/>
    </row>
    <row r="141" spans="1:14" ht="15" customHeight="1" x14ac:dyDescent="0.15">
      <c r="A141" s="37"/>
      <c r="B141" s="27"/>
      <c r="C141" s="2" t="s">
        <v>187</v>
      </c>
      <c r="D141" s="11"/>
      <c r="E141" s="21"/>
      <c r="F141" s="21"/>
      <c r="G141" s="12"/>
      <c r="H141" s="12"/>
      <c r="I141" s="22"/>
      <c r="J141" s="22"/>
      <c r="K141" s="22"/>
      <c r="L141" s="22"/>
      <c r="M141" s="48"/>
      <c r="N141" s="30"/>
    </row>
    <row r="142" spans="1:14" ht="15" customHeight="1" x14ac:dyDescent="0.15">
      <c r="A142" s="37"/>
      <c r="B142" s="27"/>
      <c r="C142" s="2" t="s">
        <v>188</v>
      </c>
      <c r="D142" s="20" t="s">
        <v>15</v>
      </c>
      <c r="E142" s="19"/>
      <c r="F142" s="19">
        <v>2</v>
      </c>
      <c r="G142" s="23"/>
      <c r="H142" s="23">
        <v>1</v>
      </c>
      <c r="I142" s="24"/>
      <c r="J142" s="42"/>
      <c r="K142" s="24"/>
      <c r="L142" s="24"/>
      <c r="M142" s="48">
        <f t="shared" ref="M142:M145" si="12">IF(ISNUMBER($K142),IF(ISNUMBER($G142),ROUND($K142*$G142,2),ROUND($K142*$F142,2)),IF(ISNUMBER($G142),ROUND($I142*$G142,2),ROUND($I142*$F142,2)))</f>
        <v>0</v>
      </c>
      <c r="N142" s="30"/>
    </row>
    <row r="143" spans="1:14" ht="15" customHeight="1" x14ac:dyDescent="0.15">
      <c r="A143" s="37"/>
      <c r="B143" s="27"/>
      <c r="C143" s="2" t="s">
        <v>189</v>
      </c>
      <c r="D143" s="20" t="s">
        <v>15</v>
      </c>
      <c r="E143" s="19"/>
      <c r="F143" s="19">
        <v>3</v>
      </c>
      <c r="G143" s="23"/>
      <c r="H143" s="23">
        <v>1</v>
      </c>
      <c r="I143" s="24"/>
      <c r="J143" s="42"/>
      <c r="K143" s="24"/>
      <c r="L143" s="24"/>
      <c r="M143" s="48">
        <f t="shared" si="12"/>
        <v>0</v>
      </c>
      <c r="N143" s="30"/>
    </row>
    <row r="144" spans="1:14" ht="15" customHeight="1" x14ac:dyDescent="0.15">
      <c r="A144" s="37"/>
      <c r="B144" s="27"/>
      <c r="C144" s="2" t="s">
        <v>190</v>
      </c>
      <c r="D144" s="20" t="s">
        <v>15</v>
      </c>
      <c r="E144" s="19"/>
      <c r="F144" s="19">
        <v>3</v>
      </c>
      <c r="G144" s="23"/>
      <c r="H144" s="23">
        <v>1</v>
      </c>
      <c r="I144" s="24"/>
      <c r="J144" s="42"/>
      <c r="K144" s="24"/>
      <c r="L144" s="24"/>
      <c r="M144" s="48">
        <f t="shared" si="12"/>
        <v>0</v>
      </c>
      <c r="N144" s="30"/>
    </row>
    <row r="145" spans="1:14" ht="15" customHeight="1" x14ac:dyDescent="0.15">
      <c r="A145" s="37"/>
      <c r="B145" s="27"/>
      <c r="C145" s="2" t="s">
        <v>191</v>
      </c>
      <c r="D145" s="20" t="s">
        <v>88</v>
      </c>
      <c r="E145" s="19"/>
      <c r="F145" s="19">
        <v>8</v>
      </c>
      <c r="G145" s="23"/>
      <c r="H145" s="23">
        <v>1</v>
      </c>
      <c r="I145" s="24"/>
      <c r="J145" s="42"/>
      <c r="K145" s="24"/>
      <c r="L145" s="24"/>
      <c r="M145" s="48">
        <f t="shared" si="12"/>
        <v>0</v>
      </c>
      <c r="N145" s="30"/>
    </row>
    <row r="146" spans="1:14" ht="15" customHeight="1" x14ac:dyDescent="0.15">
      <c r="A146" s="37"/>
      <c r="B146" s="27"/>
      <c r="C146" s="2" t="s">
        <v>192</v>
      </c>
      <c r="D146" s="11"/>
      <c r="E146" s="21"/>
      <c r="F146" s="21"/>
      <c r="G146" s="12"/>
      <c r="H146" s="12"/>
      <c r="I146" s="22"/>
      <c r="J146" s="22"/>
      <c r="K146" s="22"/>
      <c r="L146" s="22"/>
      <c r="M146" s="48"/>
      <c r="N146" s="30"/>
    </row>
    <row r="147" spans="1:14" ht="15" customHeight="1" x14ac:dyDescent="0.15">
      <c r="A147" s="37"/>
      <c r="B147" s="27"/>
      <c r="C147" s="2" t="s">
        <v>193</v>
      </c>
      <c r="D147" s="20" t="s">
        <v>15</v>
      </c>
      <c r="E147" s="19"/>
      <c r="F147" s="19">
        <v>3</v>
      </c>
      <c r="G147" s="23"/>
      <c r="H147" s="23">
        <v>1</v>
      </c>
      <c r="I147" s="24"/>
      <c r="J147" s="42"/>
      <c r="K147" s="24"/>
      <c r="L147" s="24"/>
      <c r="M147" s="48">
        <f t="shared" ref="M147:M148" si="13">IF(ISNUMBER($K147),IF(ISNUMBER($G147),ROUND($K147*$G147,2),ROUND($K147*$F147,2)),IF(ISNUMBER($G147),ROUND($I147*$G147,2),ROUND($I147*$F147,2)))</f>
        <v>0</v>
      </c>
      <c r="N147" s="30"/>
    </row>
    <row r="148" spans="1:14" ht="15" customHeight="1" x14ac:dyDescent="0.15">
      <c r="A148" s="37"/>
      <c r="B148" s="27"/>
      <c r="C148" s="2" t="s">
        <v>191</v>
      </c>
      <c r="D148" s="20" t="s">
        <v>88</v>
      </c>
      <c r="E148" s="19"/>
      <c r="F148" s="19">
        <v>3</v>
      </c>
      <c r="G148" s="23"/>
      <c r="H148" s="23">
        <v>1</v>
      </c>
      <c r="I148" s="24"/>
      <c r="J148" s="42"/>
      <c r="K148" s="24"/>
      <c r="L148" s="24"/>
      <c r="M148" s="48">
        <f t="shared" si="13"/>
        <v>0</v>
      </c>
      <c r="N148" s="30"/>
    </row>
    <row r="149" spans="1:14" ht="15" customHeight="1" x14ac:dyDescent="0.15">
      <c r="A149" s="37"/>
      <c r="B149" s="27"/>
      <c r="C149" s="2" t="s">
        <v>194</v>
      </c>
      <c r="D149" s="11"/>
      <c r="E149" s="21"/>
      <c r="F149" s="21"/>
      <c r="G149" s="12"/>
      <c r="H149" s="12"/>
      <c r="I149" s="22"/>
      <c r="J149" s="22"/>
      <c r="K149" s="22"/>
      <c r="L149" s="22"/>
      <c r="M149" s="48"/>
      <c r="N149" s="30"/>
    </row>
    <row r="150" spans="1:14" ht="15" customHeight="1" x14ac:dyDescent="0.15">
      <c r="A150" s="37"/>
      <c r="B150" s="27"/>
      <c r="C150" s="2" t="s">
        <v>193</v>
      </c>
      <c r="D150" s="20" t="s">
        <v>15</v>
      </c>
      <c r="E150" s="19"/>
      <c r="F150" s="19">
        <v>7</v>
      </c>
      <c r="G150" s="23"/>
      <c r="H150" s="23">
        <v>1</v>
      </c>
      <c r="I150" s="24"/>
      <c r="J150" s="42"/>
      <c r="K150" s="24"/>
      <c r="L150" s="24"/>
      <c r="M150" s="48">
        <f t="shared" ref="M150:M156" si="14">IF(ISNUMBER($K150),IF(ISNUMBER($G150),ROUND($K150*$G150,2),ROUND($K150*$F150,2)),IF(ISNUMBER($G150),ROUND($I150*$G150,2),ROUND($I150*$F150,2)))</f>
        <v>0</v>
      </c>
      <c r="N150" s="30"/>
    </row>
    <row r="151" spans="1:14" ht="15" customHeight="1" x14ac:dyDescent="0.15">
      <c r="A151" s="37"/>
      <c r="B151" s="27"/>
      <c r="C151" s="2" t="s">
        <v>188</v>
      </c>
      <c r="D151" s="20" t="s">
        <v>15</v>
      </c>
      <c r="E151" s="19"/>
      <c r="F151" s="19">
        <v>2</v>
      </c>
      <c r="G151" s="23"/>
      <c r="H151" s="23">
        <v>1</v>
      </c>
      <c r="I151" s="24"/>
      <c r="J151" s="42"/>
      <c r="K151" s="24"/>
      <c r="L151" s="24"/>
      <c r="M151" s="48">
        <f t="shared" si="14"/>
        <v>0</v>
      </c>
      <c r="N151" s="30"/>
    </row>
    <row r="152" spans="1:14" ht="15" customHeight="1" x14ac:dyDescent="0.15">
      <c r="A152" s="37"/>
      <c r="B152" s="27"/>
      <c r="C152" s="2" t="s">
        <v>195</v>
      </c>
      <c r="D152" s="20" t="s">
        <v>15</v>
      </c>
      <c r="E152" s="19"/>
      <c r="F152" s="19">
        <v>9</v>
      </c>
      <c r="G152" s="23"/>
      <c r="H152" s="23">
        <v>1</v>
      </c>
      <c r="I152" s="24"/>
      <c r="J152" s="42"/>
      <c r="K152" s="24"/>
      <c r="L152" s="24"/>
      <c r="M152" s="48">
        <f t="shared" si="14"/>
        <v>0</v>
      </c>
      <c r="N152" s="30"/>
    </row>
    <row r="153" spans="1:14" ht="15" customHeight="1" x14ac:dyDescent="0.15">
      <c r="A153" s="37"/>
      <c r="B153" s="27"/>
      <c r="C153" s="2" t="s">
        <v>191</v>
      </c>
      <c r="D153" s="20" t="s">
        <v>88</v>
      </c>
      <c r="E153" s="19"/>
      <c r="F153" s="19">
        <v>63</v>
      </c>
      <c r="G153" s="23"/>
      <c r="H153" s="23">
        <v>1</v>
      </c>
      <c r="I153" s="24"/>
      <c r="J153" s="42"/>
      <c r="K153" s="24"/>
      <c r="L153" s="24"/>
      <c r="M153" s="48">
        <f t="shared" si="14"/>
        <v>0</v>
      </c>
      <c r="N153" s="30"/>
    </row>
    <row r="154" spans="1:14" ht="15" customHeight="1" x14ac:dyDescent="0.15">
      <c r="A154" s="37"/>
      <c r="B154" s="27"/>
      <c r="C154" s="2" t="s">
        <v>196</v>
      </c>
      <c r="D154" s="20" t="s">
        <v>88</v>
      </c>
      <c r="E154" s="19"/>
      <c r="F154" s="19">
        <v>9</v>
      </c>
      <c r="G154" s="23"/>
      <c r="H154" s="23">
        <v>1</v>
      </c>
      <c r="I154" s="24"/>
      <c r="J154" s="42"/>
      <c r="K154" s="24"/>
      <c r="L154" s="24"/>
      <c r="M154" s="48">
        <f t="shared" si="14"/>
        <v>0</v>
      </c>
      <c r="N154" s="30"/>
    </row>
    <row r="155" spans="1:14" ht="15" customHeight="1" x14ac:dyDescent="0.15">
      <c r="A155" s="37"/>
      <c r="B155" s="27"/>
      <c r="C155" s="2" t="s">
        <v>197</v>
      </c>
      <c r="D155" s="20" t="s">
        <v>88</v>
      </c>
      <c r="E155" s="19"/>
      <c r="F155" s="19">
        <v>9</v>
      </c>
      <c r="G155" s="23"/>
      <c r="H155" s="23">
        <v>1</v>
      </c>
      <c r="I155" s="24"/>
      <c r="J155" s="42"/>
      <c r="K155" s="24"/>
      <c r="L155" s="24"/>
      <c r="M155" s="48">
        <f t="shared" si="14"/>
        <v>0</v>
      </c>
      <c r="N155" s="30"/>
    </row>
    <row r="156" spans="1:14" ht="15" customHeight="1" x14ac:dyDescent="0.15">
      <c r="A156" s="37"/>
      <c r="B156" s="27"/>
      <c r="C156" s="2" t="s">
        <v>198</v>
      </c>
      <c r="D156" s="20" t="s">
        <v>88</v>
      </c>
      <c r="E156" s="19"/>
      <c r="F156" s="19">
        <v>9</v>
      </c>
      <c r="G156" s="23"/>
      <c r="H156" s="23">
        <v>1</v>
      </c>
      <c r="I156" s="24"/>
      <c r="J156" s="42"/>
      <c r="K156" s="24"/>
      <c r="L156" s="24"/>
      <c r="M156" s="48">
        <f t="shared" si="14"/>
        <v>0</v>
      </c>
      <c r="N156" s="30"/>
    </row>
    <row r="157" spans="1:14" ht="15" customHeight="1" x14ac:dyDescent="0.15">
      <c r="A157" s="37"/>
      <c r="B157" s="27"/>
      <c r="C157" s="2" t="s">
        <v>199</v>
      </c>
      <c r="D157" s="11"/>
      <c r="E157" s="21"/>
      <c r="F157" s="21"/>
      <c r="G157" s="12"/>
      <c r="H157" s="12"/>
      <c r="I157" s="22"/>
      <c r="J157" s="22"/>
      <c r="K157" s="22"/>
      <c r="L157" s="22"/>
      <c r="M157" s="48"/>
      <c r="N157" s="30"/>
    </row>
    <row r="158" spans="1:14" ht="15" customHeight="1" x14ac:dyDescent="0.15">
      <c r="A158" s="37"/>
      <c r="B158" s="27"/>
      <c r="C158" s="2" t="s">
        <v>188</v>
      </c>
      <c r="D158" s="20" t="s">
        <v>15</v>
      </c>
      <c r="E158" s="19"/>
      <c r="F158" s="19">
        <v>9</v>
      </c>
      <c r="G158" s="23"/>
      <c r="H158" s="23">
        <v>1</v>
      </c>
      <c r="I158" s="24"/>
      <c r="J158" s="42"/>
      <c r="K158" s="24"/>
      <c r="L158" s="24"/>
      <c r="M158" s="48">
        <f t="shared" ref="M158:M159" si="15">IF(ISNUMBER($K158),IF(ISNUMBER($G158),ROUND($K158*$G158,2),ROUND($K158*$F158,2)),IF(ISNUMBER($G158),ROUND($I158*$G158,2),ROUND($I158*$F158,2)))</f>
        <v>0</v>
      </c>
      <c r="N158" s="30"/>
    </row>
    <row r="159" spans="1:14" ht="15" customHeight="1" x14ac:dyDescent="0.15">
      <c r="A159" s="37"/>
      <c r="B159" s="27"/>
      <c r="C159" s="2" t="s">
        <v>191</v>
      </c>
      <c r="D159" s="20" t="s">
        <v>88</v>
      </c>
      <c r="E159" s="19"/>
      <c r="F159" s="19">
        <v>36</v>
      </c>
      <c r="G159" s="23"/>
      <c r="H159" s="23">
        <v>1</v>
      </c>
      <c r="I159" s="24"/>
      <c r="J159" s="42"/>
      <c r="K159" s="24"/>
      <c r="L159" s="24"/>
      <c r="M159" s="48">
        <f t="shared" si="15"/>
        <v>0</v>
      </c>
      <c r="N159" s="30"/>
    </row>
    <row r="160" spans="1:14" ht="15" customHeight="1" x14ac:dyDescent="0.15">
      <c r="A160" s="37"/>
      <c r="B160" s="27"/>
      <c r="C160" s="2" t="s">
        <v>200</v>
      </c>
      <c r="D160" s="11"/>
      <c r="E160" s="21"/>
      <c r="F160" s="21"/>
      <c r="G160" s="12"/>
      <c r="H160" s="12"/>
      <c r="I160" s="22"/>
      <c r="J160" s="22"/>
      <c r="K160" s="22"/>
      <c r="L160" s="22"/>
      <c r="M160" s="48"/>
      <c r="N160" s="30"/>
    </row>
    <row r="161" spans="1:14" ht="15" customHeight="1" x14ac:dyDescent="0.15">
      <c r="A161" s="37"/>
      <c r="B161" s="27"/>
      <c r="C161" s="2" t="s">
        <v>188</v>
      </c>
      <c r="D161" s="20" t="s">
        <v>15</v>
      </c>
      <c r="E161" s="19"/>
      <c r="F161" s="19">
        <v>4</v>
      </c>
      <c r="G161" s="23"/>
      <c r="H161" s="23">
        <v>1</v>
      </c>
      <c r="I161" s="24"/>
      <c r="J161" s="42"/>
      <c r="K161" s="24"/>
      <c r="L161" s="24"/>
      <c r="M161" s="48">
        <f t="shared" ref="M161:M162" si="16">IF(ISNUMBER($K161),IF(ISNUMBER($G161),ROUND($K161*$G161,2),ROUND($K161*$F161,2)),IF(ISNUMBER($G161),ROUND($I161*$G161,2),ROUND($I161*$F161,2)))</f>
        <v>0</v>
      </c>
      <c r="N161" s="30"/>
    </row>
    <row r="162" spans="1:14" ht="15" customHeight="1" x14ac:dyDescent="0.15">
      <c r="A162" s="37"/>
      <c r="B162" s="27"/>
      <c r="C162" s="2" t="s">
        <v>191</v>
      </c>
      <c r="D162" s="20" t="s">
        <v>88</v>
      </c>
      <c r="E162" s="19"/>
      <c r="F162" s="19">
        <v>12</v>
      </c>
      <c r="G162" s="23"/>
      <c r="H162" s="23">
        <v>1</v>
      </c>
      <c r="I162" s="24"/>
      <c r="J162" s="42"/>
      <c r="K162" s="24"/>
      <c r="L162" s="24"/>
      <c r="M162" s="48">
        <f t="shared" si="16"/>
        <v>0</v>
      </c>
      <c r="N162" s="30"/>
    </row>
    <row r="163" spans="1:14" ht="15" customHeight="1" x14ac:dyDescent="0.15">
      <c r="A163" s="37"/>
      <c r="B163" s="27"/>
      <c r="C163" s="2" t="s">
        <v>201</v>
      </c>
      <c r="D163" s="11"/>
      <c r="E163" s="21"/>
      <c r="F163" s="21"/>
      <c r="G163" s="12"/>
      <c r="H163" s="12"/>
      <c r="I163" s="22"/>
      <c r="J163" s="22"/>
      <c r="K163" s="22"/>
      <c r="L163" s="22"/>
      <c r="M163" s="48"/>
      <c r="N163" s="30"/>
    </row>
    <row r="164" spans="1:14" ht="15" customHeight="1" x14ac:dyDescent="0.15">
      <c r="A164" s="37"/>
      <c r="B164" s="27"/>
      <c r="C164" s="2" t="s">
        <v>193</v>
      </c>
      <c r="D164" s="20" t="s">
        <v>15</v>
      </c>
      <c r="E164" s="19"/>
      <c r="F164" s="19">
        <v>2</v>
      </c>
      <c r="G164" s="23"/>
      <c r="H164" s="23">
        <v>1</v>
      </c>
      <c r="I164" s="24"/>
      <c r="J164" s="42"/>
      <c r="K164" s="24"/>
      <c r="L164" s="24"/>
      <c r="M164" s="48">
        <f t="shared" ref="M164:M166" si="17">IF(ISNUMBER($K164),IF(ISNUMBER($G164),ROUND($K164*$G164,2),ROUND($K164*$F164,2)),IF(ISNUMBER($G164),ROUND($I164*$G164,2),ROUND($I164*$F164,2)))</f>
        <v>0</v>
      </c>
      <c r="N164" s="30"/>
    </row>
    <row r="165" spans="1:14" ht="15" customHeight="1" x14ac:dyDescent="0.15">
      <c r="A165" s="37"/>
      <c r="B165" s="27"/>
      <c r="C165" s="2" t="s">
        <v>188</v>
      </c>
      <c r="D165" s="20" t="s">
        <v>15</v>
      </c>
      <c r="E165" s="19"/>
      <c r="F165" s="19">
        <v>9</v>
      </c>
      <c r="G165" s="23"/>
      <c r="H165" s="23">
        <v>1</v>
      </c>
      <c r="I165" s="24"/>
      <c r="J165" s="42"/>
      <c r="K165" s="24"/>
      <c r="L165" s="24"/>
      <c r="M165" s="48">
        <f t="shared" si="17"/>
        <v>0</v>
      </c>
      <c r="N165" s="30"/>
    </row>
    <row r="166" spans="1:14" ht="15" customHeight="1" x14ac:dyDescent="0.15">
      <c r="A166" s="37"/>
      <c r="B166" s="27"/>
      <c r="C166" s="2" t="s">
        <v>191</v>
      </c>
      <c r="D166" s="20" t="s">
        <v>88</v>
      </c>
      <c r="E166" s="19"/>
      <c r="F166" s="19">
        <v>70</v>
      </c>
      <c r="G166" s="23"/>
      <c r="H166" s="23">
        <v>1</v>
      </c>
      <c r="I166" s="24"/>
      <c r="J166" s="42"/>
      <c r="K166" s="24"/>
      <c r="L166" s="24"/>
      <c r="M166" s="48">
        <f t="shared" si="17"/>
        <v>0</v>
      </c>
      <c r="N166" s="30"/>
    </row>
    <row r="167" spans="1:14" ht="15" customHeight="1" x14ac:dyDescent="0.15">
      <c r="A167" s="37"/>
      <c r="B167" s="27"/>
      <c r="C167" s="2" t="s">
        <v>202</v>
      </c>
      <c r="D167" s="11"/>
      <c r="E167" s="21"/>
      <c r="F167" s="21"/>
      <c r="G167" s="12"/>
      <c r="H167" s="12"/>
      <c r="I167" s="22"/>
      <c r="J167" s="22"/>
      <c r="K167" s="22"/>
      <c r="L167" s="22"/>
      <c r="M167" s="48"/>
      <c r="N167" s="30"/>
    </row>
    <row r="168" spans="1:14" ht="15" customHeight="1" x14ac:dyDescent="0.15">
      <c r="A168" s="37"/>
      <c r="B168" s="27"/>
      <c r="C168" s="2" t="s">
        <v>193</v>
      </c>
      <c r="D168" s="20" t="s">
        <v>15</v>
      </c>
      <c r="E168" s="19"/>
      <c r="F168" s="19">
        <v>9</v>
      </c>
      <c r="G168" s="23"/>
      <c r="H168" s="23">
        <v>1</v>
      </c>
      <c r="I168" s="24"/>
      <c r="J168" s="42"/>
      <c r="K168" s="24"/>
      <c r="L168" s="24"/>
      <c r="M168" s="48">
        <f t="shared" ref="M168:M170" si="18">IF(ISNUMBER($K168),IF(ISNUMBER($G168),ROUND($K168*$G168,2),ROUND($K168*$F168,2)),IF(ISNUMBER($G168),ROUND($I168*$G168,2),ROUND($I168*$F168,2)))</f>
        <v>0</v>
      </c>
      <c r="N168" s="30"/>
    </row>
    <row r="169" spans="1:14" ht="15" customHeight="1" x14ac:dyDescent="0.15">
      <c r="A169" s="37"/>
      <c r="B169" s="27"/>
      <c r="C169" s="2" t="s">
        <v>195</v>
      </c>
      <c r="D169" s="20" t="s">
        <v>15</v>
      </c>
      <c r="E169" s="19"/>
      <c r="F169" s="19">
        <v>9</v>
      </c>
      <c r="G169" s="23"/>
      <c r="H169" s="23">
        <v>1</v>
      </c>
      <c r="I169" s="24"/>
      <c r="J169" s="42"/>
      <c r="K169" s="24"/>
      <c r="L169" s="24"/>
      <c r="M169" s="48">
        <f t="shared" si="18"/>
        <v>0</v>
      </c>
      <c r="N169" s="30"/>
    </row>
    <row r="170" spans="1:14" ht="15" customHeight="1" x14ac:dyDescent="0.15">
      <c r="A170" s="37"/>
      <c r="B170" s="27"/>
      <c r="C170" s="2" t="s">
        <v>203</v>
      </c>
      <c r="D170" s="20" t="s">
        <v>88</v>
      </c>
      <c r="E170" s="19"/>
      <c r="F170" s="19">
        <v>18</v>
      </c>
      <c r="G170" s="23"/>
      <c r="H170" s="23">
        <v>1</v>
      </c>
      <c r="I170" s="24"/>
      <c r="J170" s="42"/>
      <c r="K170" s="24"/>
      <c r="L170" s="24"/>
      <c r="M170" s="48">
        <f t="shared" si="18"/>
        <v>0</v>
      </c>
      <c r="N170" s="30"/>
    </row>
    <row r="171" spans="1:14" ht="15" customHeight="1" x14ac:dyDescent="0.15">
      <c r="A171" s="37"/>
      <c r="B171" s="27"/>
      <c r="C171" s="2" t="s">
        <v>204</v>
      </c>
      <c r="D171" s="11"/>
      <c r="E171" s="21"/>
      <c r="F171" s="21"/>
      <c r="G171" s="12"/>
      <c r="H171" s="12"/>
      <c r="I171" s="22"/>
      <c r="J171" s="22"/>
      <c r="K171" s="22"/>
      <c r="L171" s="22"/>
      <c r="M171" s="48"/>
      <c r="N171" s="30"/>
    </row>
    <row r="172" spans="1:14" ht="15" customHeight="1" x14ac:dyDescent="0.15">
      <c r="A172" s="37"/>
      <c r="B172" s="27"/>
      <c r="C172" s="2" t="s">
        <v>205</v>
      </c>
      <c r="D172" s="20" t="s">
        <v>15</v>
      </c>
      <c r="E172" s="19"/>
      <c r="F172" s="19">
        <v>10</v>
      </c>
      <c r="G172" s="23"/>
      <c r="H172" s="23">
        <v>1</v>
      </c>
      <c r="I172" s="24"/>
      <c r="J172" s="42"/>
      <c r="K172" s="24"/>
      <c r="L172" s="24"/>
      <c r="M172" s="48">
        <f t="shared" ref="M172:M173" si="19">IF(ISNUMBER($K172),IF(ISNUMBER($G172),ROUND($K172*$G172,2),ROUND($K172*$F172,2)),IF(ISNUMBER($G172),ROUND($I172*$G172,2),ROUND($I172*$F172,2)))</f>
        <v>0</v>
      </c>
      <c r="N172" s="30"/>
    </row>
    <row r="173" spans="1:14" ht="15" customHeight="1" x14ac:dyDescent="0.15">
      <c r="A173" s="37"/>
      <c r="B173" s="27"/>
      <c r="C173" s="2" t="s">
        <v>206</v>
      </c>
      <c r="D173" s="20" t="s">
        <v>88</v>
      </c>
      <c r="E173" s="19"/>
      <c r="F173" s="19">
        <v>10</v>
      </c>
      <c r="G173" s="23"/>
      <c r="H173" s="23">
        <v>1</v>
      </c>
      <c r="I173" s="24"/>
      <c r="J173" s="42"/>
      <c r="K173" s="24"/>
      <c r="L173" s="24"/>
      <c r="M173" s="48">
        <f t="shared" si="19"/>
        <v>0</v>
      </c>
      <c r="N173" s="30"/>
    </row>
    <row r="174" spans="1:14" ht="15" customHeight="1" x14ac:dyDescent="0.15">
      <c r="A174" s="37"/>
      <c r="B174" s="27"/>
      <c r="C174" s="2" t="s">
        <v>207</v>
      </c>
      <c r="D174" s="11"/>
      <c r="E174" s="21"/>
      <c r="F174" s="21"/>
      <c r="G174" s="12"/>
      <c r="H174" s="12"/>
      <c r="I174" s="22"/>
      <c r="J174" s="22"/>
      <c r="K174" s="22"/>
      <c r="L174" s="22"/>
      <c r="M174" s="48"/>
      <c r="N174" s="30"/>
    </row>
    <row r="175" spans="1:14" ht="15" customHeight="1" x14ac:dyDescent="0.15">
      <c r="A175" s="37"/>
      <c r="B175" s="27"/>
      <c r="C175" s="2" t="s">
        <v>208</v>
      </c>
      <c r="D175" s="20" t="s">
        <v>88</v>
      </c>
      <c r="E175" s="19"/>
      <c r="F175" s="19">
        <v>9</v>
      </c>
      <c r="G175" s="23"/>
      <c r="H175" s="23">
        <v>1</v>
      </c>
      <c r="I175" s="24"/>
      <c r="J175" s="42"/>
      <c r="K175" s="24"/>
      <c r="L175" s="24"/>
      <c r="M175" s="48">
        <f t="shared" ref="M175:M178" si="20">IF(ISNUMBER($K175),IF(ISNUMBER($G175),ROUND($K175*$G175,2),ROUND($K175*$F175,2)),IF(ISNUMBER($G175),ROUND($I175*$G175,2),ROUND($I175*$F175,2)))</f>
        <v>0</v>
      </c>
      <c r="N175" s="30"/>
    </row>
    <row r="176" spans="1:14" ht="15" customHeight="1" x14ac:dyDescent="0.15">
      <c r="A176" s="37"/>
      <c r="B176" s="27"/>
      <c r="C176" s="2" t="s">
        <v>209</v>
      </c>
      <c r="D176" s="20" t="s">
        <v>88</v>
      </c>
      <c r="E176" s="19"/>
      <c r="F176" s="19">
        <v>9</v>
      </c>
      <c r="G176" s="23"/>
      <c r="H176" s="23">
        <v>1</v>
      </c>
      <c r="I176" s="24"/>
      <c r="J176" s="42"/>
      <c r="K176" s="24"/>
      <c r="L176" s="24"/>
      <c r="M176" s="48">
        <f t="shared" si="20"/>
        <v>0</v>
      </c>
      <c r="N176" s="30"/>
    </row>
    <row r="177" spans="1:14" ht="15" customHeight="1" x14ac:dyDescent="0.15">
      <c r="A177" s="37"/>
      <c r="B177" s="27"/>
      <c r="C177" s="2" t="s">
        <v>210</v>
      </c>
      <c r="D177" s="20" t="s">
        <v>15</v>
      </c>
      <c r="E177" s="19"/>
      <c r="F177" s="19">
        <v>9</v>
      </c>
      <c r="G177" s="23"/>
      <c r="H177" s="23">
        <v>1</v>
      </c>
      <c r="I177" s="24"/>
      <c r="J177" s="42"/>
      <c r="K177" s="24"/>
      <c r="L177" s="24"/>
      <c r="M177" s="48">
        <f t="shared" si="20"/>
        <v>0</v>
      </c>
      <c r="N177" s="30"/>
    </row>
    <row r="178" spans="1:14" ht="33" customHeight="1" x14ac:dyDescent="0.15">
      <c r="A178" s="37"/>
      <c r="B178" s="27"/>
      <c r="C178" s="2" t="s">
        <v>211</v>
      </c>
      <c r="D178" s="20" t="s">
        <v>61</v>
      </c>
      <c r="E178" s="19"/>
      <c r="F178" s="19">
        <v>1</v>
      </c>
      <c r="G178" s="23"/>
      <c r="H178" s="23">
        <v>1</v>
      </c>
      <c r="I178" s="24"/>
      <c r="J178" s="42"/>
      <c r="K178" s="24"/>
      <c r="L178" s="24"/>
      <c r="M178" s="48">
        <f t="shared" si="20"/>
        <v>0</v>
      </c>
      <c r="N178" s="30"/>
    </row>
    <row r="179" spans="1:14" ht="15" customHeight="1" x14ac:dyDescent="0.15">
      <c r="A179" s="57" t="s">
        <v>212</v>
      </c>
      <c r="B179" s="58"/>
      <c r="C179" s="58"/>
      <c r="D179" s="58"/>
      <c r="E179" s="58"/>
      <c r="F179" s="58"/>
      <c r="G179" s="58"/>
      <c r="H179" s="58"/>
      <c r="I179" s="59"/>
      <c r="M179" s="50">
        <f>M$140+SUM(M$142:M$145)+SUM(M$147:M$148)+SUM(M$150:M$156)+SUM(M$158:M$159)+SUM(M$161:M$162)+SUM(M$164:M$166)+SUM(M$168:M$170)+SUM(M$172:M$173)+SUM(M$175:M$178)</f>
        <v>0</v>
      </c>
      <c r="N179" s="8"/>
    </row>
    <row r="180" spans="1:14" ht="15" customHeight="1" x14ac:dyDescent="0.15">
      <c r="A180" s="57" t="s">
        <v>213</v>
      </c>
      <c r="B180" s="58"/>
      <c r="C180" s="58"/>
      <c r="D180" s="58"/>
      <c r="E180" s="58"/>
      <c r="F180" s="58"/>
      <c r="G180" s="58"/>
      <c r="H180" s="58"/>
      <c r="I180" s="59"/>
      <c r="M180" s="50">
        <f>M$100+M$102+SUM(M$105:M$107)+SUM(M$112:M$113)+SUM(M$117:M$119)+SUM(M$122:M$124)+SUM(M$126:M$127)+M$131+M$133+SUM(M$135:M$136)+M$140+SUM(M$142:M$145)+SUM(M$147:M$148)+SUM(M$150:M$156)+SUM(M$158:M$159)+SUM(M$161:M$162)+SUM(M$164:M$166)+SUM(M$168:M$170)+SUM(M$172:M$173)+SUM(M$175:M$178)</f>
        <v>0</v>
      </c>
      <c r="N180" s="8"/>
    </row>
    <row r="181" spans="1:14" ht="15" customHeight="1" x14ac:dyDescent="0.15">
      <c r="A181" s="37" t="s">
        <v>214</v>
      </c>
      <c r="B181" s="27"/>
      <c r="C181" s="2" t="s">
        <v>215</v>
      </c>
      <c r="D181" s="20" t="s">
        <v>15</v>
      </c>
      <c r="E181" s="19"/>
      <c r="F181" s="19">
        <v>1</v>
      </c>
      <c r="G181" s="23"/>
      <c r="H181" s="23">
        <v>1</v>
      </c>
      <c r="I181" s="24"/>
      <c r="J181" s="42"/>
      <c r="K181" s="24"/>
      <c r="L181" s="24"/>
      <c r="M181" s="48">
        <f>IF(ISNUMBER($K181),IF(ISNUMBER($G181),ROUND($K181*$G181,2),ROUND($K181*$F181,2)),IF(ISNUMBER($G181),ROUND($I181*$G181,2),ROUND($I181*$F181,2)))</f>
        <v>0</v>
      </c>
      <c r="N181" s="30"/>
    </row>
    <row r="182" spans="1:14" ht="15" customHeight="1" x14ac:dyDescent="0.15">
      <c r="A182" s="60" t="s">
        <v>216</v>
      </c>
      <c r="B182" s="61"/>
      <c r="C182" s="61"/>
      <c r="D182" s="61"/>
      <c r="E182" s="61"/>
      <c r="F182" s="61"/>
      <c r="G182" s="61"/>
      <c r="H182" s="61"/>
      <c r="I182" s="62"/>
      <c r="M182" s="49">
        <f>M$17+M$19+M$22+M$24+M$27+M$29+M$32+M$35+M$40+M$42+M$44+SUM(M$47:M$48)+M$51+M$53+M$57+M$61+SUM(M$63:M$64)+M$66+SUM(M$68:M$69)+M$71+M$73+M$75+SUM(M$77:M$78)+SUM(M$80:M$81)+M$84+M$87+SUM(M$90:M$94)+M$100+M$102+SUM(M$105:M$107)+SUM(M$112:M$113)+SUM(M$117:M$119)+SUM(M$122:M$124)+SUM(M$126:M$127)+M$131+M$133+SUM(M$135:M$136)+M$140+SUM(M$142:M$145)+SUM(M$147:M$148)+SUM(M$150:M$156)+SUM(M$158:M$159)+SUM(M$161:M$162)+SUM(M$164:M$166)+SUM(M$168:M$170)+SUM(M$172:M$173)+SUM(M$175:M$178)+M$181</f>
        <v>0</v>
      </c>
      <c r="N182" s="10"/>
    </row>
    <row r="183" spans="1:14" ht="15" customHeight="1" x14ac:dyDescent="0.15">
      <c r="A183" s="40" t="s">
        <v>217</v>
      </c>
      <c r="B183" s="28"/>
      <c r="C183" s="6" t="s">
        <v>218</v>
      </c>
      <c r="D183" s="11"/>
      <c r="E183" s="21"/>
      <c r="F183" s="21"/>
      <c r="G183" s="12"/>
      <c r="H183" s="12"/>
      <c r="I183" s="22"/>
      <c r="J183" s="22"/>
      <c r="K183" s="22"/>
      <c r="L183" s="22"/>
      <c r="M183" s="48"/>
      <c r="N183" s="30"/>
    </row>
    <row r="184" spans="1:14" ht="15" customHeight="1" x14ac:dyDescent="0.15">
      <c r="A184" s="37" t="s">
        <v>219</v>
      </c>
      <c r="B184" s="27"/>
      <c r="C184" s="2" t="s">
        <v>220</v>
      </c>
      <c r="D184" s="11"/>
      <c r="E184" s="21"/>
      <c r="F184" s="21"/>
      <c r="G184" s="12"/>
      <c r="H184" s="12"/>
      <c r="I184" s="22"/>
      <c r="J184" s="22"/>
      <c r="K184" s="22"/>
      <c r="L184" s="22"/>
      <c r="M184" s="48"/>
      <c r="N184" s="30"/>
    </row>
    <row r="185" spans="1:14" ht="15" customHeight="1" x14ac:dyDescent="0.15">
      <c r="A185" s="37" t="s">
        <v>221</v>
      </c>
      <c r="B185" s="27"/>
      <c r="C185" s="2" t="s">
        <v>222</v>
      </c>
      <c r="D185" s="11"/>
      <c r="E185" s="21"/>
      <c r="F185" s="21"/>
      <c r="G185" s="12"/>
      <c r="H185" s="12"/>
      <c r="I185" s="22"/>
      <c r="J185" s="22"/>
      <c r="K185" s="22"/>
      <c r="L185" s="22"/>
      <c r="M185" s="48"/>
      <c r="N185" s="30"/>
    </row>
    <row r="186" spans="1:14" ht="15" customHeight="1" x14ac:dyDescent="0.15">
      <c r="A186" s="37" t="s">
        <v>223</v>
      </c>
      <c r="B186" s="27"/>
      <c r="C186" s="2" t="s">
        <v>224</v>
      </c>
      <c r="D186" s="20" t="s">
        <v>15</v>
      </c>
      <c r="E186" s="19"/>
      <c r="F186" s="19">
        <v>1</v>
      </c>
      <c r="G186" s="23"/>
      <c r="H186" s="23">
        <v>1</v>
      </c>
      <c r="I186" s="24"/>
      <c r="J186" s="42"/>
      <c r="K186" s="24"/>
      <c r="L186" s="24"/>
      <c r="M186" s="48">
        <f>IF(ISNUMBER($K186),IF(ISNUMBER($G186),ROUND($K186*$G186,2),ROUND($K186*$F186,2)),IF(ISNUMBER($G186),ROUND($I186*$G186,2),ROUND($I186*$F186,2)))</f>
        <v>0</v>
      </c>
      <c r="N186" s="30"/>
    </row>
    <row r="187" spans="1:14" ht="15" customHeight="1" x14ac:dyDescent="0.15">
      <c r="A187" s="37" t="s">
        <v>225</v>
      </c>
      <c r="B187" s="27"/>
      <c r="C187" s="2" t="s">
        <v>226</v>
      </c>
      <c r="D187" s="11"/>
      <c r="E187" s="21"/>
      <c r="F187" s="21"/>
      <c r="G187" s="12"/>
      <c r="H187" s="12"/>
      <c r="I187" s="22"/>
      <c r="J187" s="22"/>
      <c r="K187" s="22"/>
      <c r="L187" s="22"/>
      <c r="M187" s="48"/>
      <c r="N187" s="30"/>
    </row>
    <row r="188" spans="1:14" ht="15" customHeight="1" x14ac:dyDescent="0.15">
      <c r="A188" s="37"/>
      <c r="B188" s="27"/>
      <c r="C188" s="2" t="s">
        <v>69</v>
      </c>
      <c r="D188" s="20" t="s">
        <v>15</v>
      </c>
      <c r="E188" s="19"/>
      <c r="F188" s="19">
        <v>1</v>
      </c>
      <c r="G188" s="23"/>
      <c r="H188" s="23">
        <v>1</v>
      </c>
      <c r="I188" s="24"/>
      <c r="J188" s="42"/>
      <c r="K188" s="24"/>
      <c r="L188" s="24"/>
      <c r="M188" s="48">
        <f t="shared" ref="M188:M189" si="21">IF(ISNUMBER($K188),IF(ISNUMBER($G188),ROUND($K188*$G188,2),ROUND($K188*$F188,2)),IF(ISNUMBER($G188),ROUND($I188*$G188,2),ROUND($I188*$F188,2)))</f>
        <v>0</v>
      </c>
      <c r="N188" s="30"/>
    </row>
    <row r="189" spans="1:14" ht="15" customHeight="1" x14ac:dyDescent="0.15">
      <c r="A189" s="37" t="s">
        <v>227</v>
      </c>
      <c r="B189" s="27"/>
      <c r="C189" s="2" t="s">
        <v>228</v>
      </c>
      <c r="D189" s="20" t="s">
        <v>15</v>
      </c>
      <c r="E189" s="19"/>
      <c r="F189" s="19">
        <v>14</v>
      </c>
      <c r="G189" s="23"/>
      <c r="H189" s="23">
        <v>1</v>
      </c>
      <c r="I189" s="24"/>
      <c r="J189" s="42"/>
      <c r="K189" s="24"/>
      <c r="L189" s="24"/>
      <c r="M189" s="48">
        <f t="shared" si="21"/>
        <v>0</v>
      </c>
      <c r="N189" s="30"/>
    </row>
    <row r="190" spans="1:14" ht="15" customHeight="1" x14ac:dyDescent="0.15">
      <c r="A190" s="57" t="s">
        <v>229</v>
      </c>
      <c r="B190" s="58"/>
      <c r="C190" s="58"/>
      <c r="D190" s="58"/>
      <c r="E190" s="58"/>
      <c r="F190" s="58"/>
      <c r="G190" s="58"/>
      <c r="H190" s="58"/>
      <c r="I190" s="59"/>
      <c r="M190" s="50">
        <f>M$186+SUM(M$188:M$189)</f>
        <v>0</v>
      </c>
      <c r="N190" s="8"/>
    </row>
    <row r="191" spans="1:14" ht="15" customHeight="1" x14ac:dyDescent="0.15">
      <c r="A191" s="37" t="s">
        <v>230</v>
      </c>
      <c r="B191" s="27"/>
      <c r="C191" s="2" t="s">
        <v>231</v>
      </c>
      <c r="D191" s="20" t="s">
        <v>61</v>
      </c>
      <c r="E191" s="19"/>
      <c r="F191" s="19">
        <v>0</v>
      </c>
      <c r="G191" s="23"/>
      <c r="H191" s="23">
        <v>1</v>
      </c>
      <c r="I191" s="24"/>
      <c r="J191" s="42"/>
      <c r="K191" s="24"/>
      <c r="L191" s="24"/>
      <c r="M191" s="48">
        <f>IF(ISNUMBER($K191),IF(ISNUMBER($G191),ROUND($K191*$G191,2),ROUND($K191*$F191,2)),IF(ISNUMBER($G191),ROUND($I191*$G191,2),ROUND($I191*$F191,2)))</f>
        <v>0</v>
      </c>
      <c r="N191" s="30"/>
    </row>
    <row r="192" spans="1:14" ht="15" customHeight="1" x14ac:dyDescent="0.15">
      <c r="A192" s="37" t="s">
        <v>232</v>
      </c>
      <c r="B192" s="27"/>
      <c r="C192" s="2" t="s">
        <v>233</v>
      </c>
      <c r="D192" s="11"/>
      <c r="E192" s="21"/>
      <c r="F192" s="21"/>
      <c r="G192" s="12"/>
      <c r="H192" s="12"/>
      <c r="I192" s="22"/>
      <c r="J192" s="22"/>
      <c r="K192" s="22"/>
      <c r="L192" s="22"/>
      <c r="M192" s="48"/>
      <c r="N192" s="30"/>
    </row>
    <row r="193" spans="1:14" ht="14.25" customHeight="1" x14ac:dyDescent="0.15">
      <c r="A193" s="37"/>
      <c r="B193" s="27"/>
      <c r="C193" s="2" t="s">
        <v>69</v>
      </c>
      <c r="D193" s="11"/>
      <c r="E193" s="21"/>
      <c r="F193" s="21"/>
      <c r="G193" s="12"/>
      <c r="H193" s="12"/>
      <c r="I193" s="22"/>
      <c r="J193" s="22"/>
      <c r="K193" s="22"/>
      <c r="L193" s="22"/>
      <c r="M193" s="48"/>
      <c r="N193" s="5"/>
    </row>
    <row r="194" spans="1:14" ht="15" customHeight="1" x14ac:dyDescent="0.15">
      <c r="A194" s="37"/>
      <c r="B194" s="27"/>
      <c r="C194" s="2" t="s">
        <v>145</v>
      </c>
      <c r="D194" s="20" t="s">
        <v>15</v>
      </c>
      <c r="E194" s="19"/>
      <c r="F194" s="19">
        <v>6</v>
      </c>
      <c r="G194" s="23"/>
      <c r="H194" s="23">
        <v>1</v>
      </c>
      <c r="I194" s="24"/>
      <c r="J194" s="42"/>
      <c r="K194" s="24"/>
      <c r="L194" s="24"/>
      <c r="M194" s="48">
        <f t="shared" ref="M194:M196" si="22">IF(ISNUMBER($K194),IF(ISNUMBER($G194),ROUND($K194*$G194,2),ROUND($K194*$F194,2)),IF(ISNUMBER($G194),ROUND($I194*$G194,2),ROUND($I194*$F194,2)))</f>
        <v>0</v>
      </c>
      <c r="N194" s="30"/>
    </row>
    <row r="195" spans="1:14" ht="15" customHeight="1" x14ac:dyDescent="0.15">
      <c r="A195" s="37"/>
      <c r="B195" s="27"/>
      <c r="C195" s="2" t="s">
        <v>147</v>
      </c>
      <c r="D195" s="20" t="s">
        <v>15</v>
      </c>
      <c r="E195" s="19"/>
      <c r="F195" s="19">
        <v>2</v>
      </c>
      <c r="G195" s="23"/>
      <c r="H195" s="23">
        <v>1</v>
      </c>
      <c r="I195" s="24"/>
      <c r="J195" s="42"/>
      <c r="K195" s="24"/>
      <c r="L195" s="24"/>
      <c r="M195" s="48">
        <f t="shared" si="22"/>
        <v>0</v>
      </c>
      <c r="N195" s="30"/>
    </row>
    <row r="196" spans="1:14" ht="15" customHeight="1" x14ac:dyDescent="0.15">
      <c r="A196" s="37"/>
      <c r="B196" s="27"/>
      <c r="C196" s="2" t="s">
        <v>149</v>
      </c>
      <c r="D196" s="20" t="s">
        <v>15</v>
      </c>
      <c r="E196" s="19"/>
      <c r="F196" s="19">
        <v>1</v>
      </c>
      <c r="G196" s="23"/>
      <c r="H196" s="23">
        <v>1</v>
      </c>
      <c r="I196" s="24"/>
      <c r="J196" s="42"/>
      <c r="K196" s="24"/>
      <c r="L196" s="24"/>
      <c r="M196" s="48">
        <f t="shared" si="22"/>
        <v>0</v>
      </c>
      <c r="N196" s="30"/>
    </row>
    <row r="197" spans="1:14" ht="15" customHeight="1" x14ac:dyDescent="0.15">
      <c r="A197" s="57" t="s">
        <v>234</v>
      </c>
      <c r="B197" s="58"/>
      <c r="C197" s="58"/>
      <c r="D197" s="58"/>
      <c r="E197" s="58"/>
      <c r="F197" s="58"/>
      <c r="G197" s="58"/>
      <c r="H197" s="58"/>
      <c r="I197" s="59"/>
      <c r="M197" s="50">
        <f>SUM(M$194:M$196)</f>
        <v>0</v>
      </c>
      <c r="N197" s="8"/>
    </row>
    <row r="198" spans="1:14" ht="15" customHeight="1" x14ac:dyDescent="0.15">
      <c r="A198" s="37" t="s">
        <v>235</v>
      </c>
      <c r="B198" s="27"/>
      <c r="C198" s="2" t="s">
        <v>236</v>
      </c>
      <c r="D198" s="20" t="s">
        <v>61</v>
      </c>
      <c r="E198" s="19"/>
      <c r="F198" s="19">
        <v>1</v>
      </c>
      <c r="G198" s="23"/>
      <c r="H198" s="23">
        <v>1</v>
      </c>
      <c r="I198" s="24"/>
      <c r="J198" s="42"/>
      <c r="K198" s="24"/>
      <c r="L198" s="24"/>
      <c r="M198" s="48">
        <f>IF(ISNUMBER($K198),IF(ISNUMBER($G198),ROUND($K198*$G198,2),ROUND($K198*$F198,2)),IF(ISNUMBER($G198),ROUND($I198*$G198,2),ROUND($I198*$F198,2)))</f>
        <v>0</v>
      </c>
      <c r="N198" s="30"/>
    </row>
    <row r="199" spans="1:14" ht="15" customHeight="1" x14ac:dyDescent="0.15">
      <c r="A199" s="37" t="s">
        <v>237</v>
      </c>
      <c r="B199" s="27"/>
      <c r="C199" s="2" t="s">
        <v>238</v>
      </c>
      <c r="D199" s="11"/>
      <c r="E199" s="21"/>
      <c r="F199" s="21"/>
      <c r="G199" s="12"/>
      <c r="H199" s="12"/>
      <c r="I199" s="22"/>
      <c r="J199" s="22"/>
      <c r="K199" s="22"/>
      <c r="L199" s="22"/>
      <c r="M199" s="48"/>
      <c r="N199" s="30"/>
    </row>
    <row r="200" spans="1:14" ht="15" customHeight="1" x14ac:dyDescent="0.15">
      <c r="A200" s="37"/>
      <c r="B200" s="27"/>
      <c r="C200" s="2" t="s">
        <v>69</v>
      </c>
      <c r="D200" s="20" t="s">
        <v>88</v>
      </c>
      <c r="E200" s="19"/>
      <c r="F200" s="19">
        <v>31</v>
      </c>
      <c r="G200" s="23"/>
      <c r="H200" s="23">
        <v>1</v>
      </c>
      <c r="I200" s="24"/>
      <c r="J200" s="42"/>
      <c r="K200" s="24"/>
      <c r="L200" s="24"/>
      <c r="M200" s="48">
        <f>IF(ISNUMBER($K200),IF(ISNUMBER($G200),ROUND($K200*$G200,2),ROUND($K200*$F200,2)),IF(ISNUMBER($G200),ROUND($I200*$G200,2),ROUND($I200*$F200,2)))</f>
        <v>0</v>
      </c>
      <c r="N200" s="30"/>
    </row>
    <row r="201" spans="1:14" ht="15" customHeight="1" x14ac:dyDescent="0.15">
      <c r="A201" s="57" t="s">
        <v>239</v>
      </c>
      <c r="B201" s="58"/>
      <c r="C201" s="58"/>
      <c r="D201" s="58"/>
      <c r="E201" s="58"/>
      <c r="F201" s="58"/>
      <c r="G201" s="58"/>
      <c r="H201" s="58"/>
      <c r="I201" s="59"/>
      <c r="M201" s="50">
        <f>M$200</f>
        <v>0</v>
      </c>
      <c r="N201" s="8"/>
    </row>
    <row r="202" spans="1:14" ht="15" customHeight="1" x14ac:dyDescent="0.15">
      <c r="A202" s="37" t="s">
        <v>240</v>
      </c>
      <c r="B202" s="27"/>
      <c r="C202" s="2" t="s">
        <v>241</v>
      </c>
      <c r="D202" s="20" t="s">
        <v>15</v>
      </c>
      <c r="E202" s="19"/>
      <c r="F202" s="19">
        <v>1</v>
      </c>
      <c r="G202" s="23"/>
      <c r="H202" s="23">
        <v>1</v>
      </c>
      <c r="I202" s="24"/>
      <c r="J202" s="42"/>
      <c r="K202" s="24"/>
      <c r="L202" s="24"/>
      <c r="M202" s="48">
        <f t="shared" ref="M202:M204" si="23">IF(ISNUMBER($K202),IF(ISNUMBER($G202),ROUND($K202*$G202,2),ROUND($K202*$F202,2)),IF(ISNUMBER($G202),ROUND($I202*$G202,2),ROUND($I202*$F202,2)))</f>
        <v>0</v>
      </c>
      <c r="N202" s="30"/>
    </row>
    <row r="203" spans="1:14" ht="15" customHeight="1" x14ac:dyDescent="0.15">
      <c r="A203" s="37" t="s">
        <v>242</v>
      </c>
      <c r="B203" s="27"/>
      <c r="C203" s="2" t="s">
        <v>243</v>
      </c>
      <c r="D203" s="20" t="s">
        <v>15</v>
      </c>
      <c r="E203" s="19"/>
      <c r="F203" s="19">
        <v>1</v>
      </c>
      <c r="G203" s="23"/>
      <c r="H203" s="23">
        <v>1</v>
      </c>
      <c r="I203" s="24"/>
      <c r="J203" s="42"/>
      <c r="K203" s="24"/>
      <c r="L203" s="24"/>
      <c r="M203" s="48">
        <f t="shared" si="23"/>
        <v>0</v>
      </c>
      <c r="N203" s="30"/>
    </row>
    <row r="204" spans="1:14" ht="15" customHeight="1" x14ac:dyDescent="0.15">
      <c r="A204" s="37" t="s">
        <v>244</v>
      </c>
      <c r="B204" s="27"/>
      <c r="C204" s="2" t="s">
        <v>245</v>
      </c>
      <c r="D204" s="20" t="s">
        <v>15</v>
      </c>
      <c r="E204" s="19"/>
      <c r="F204" s="19">
        <v>1</v>
      </c>
      <c r="G204" s="23"/>
      <c r="H204" s="23">
        <v>1</v>
      </c>
      <c r="I204" s="24"/>
      <c r="J204" s="42"/>
      <c r="K204" s="24"/>
      <c r="L204" s="24"/>
      <c r="M204" s="48">
        <f t="shared" si="23"/>
        <v>0</v>
      </c>
      <c r="N204" s="30"/>
    </row>
    <row r="205" spans="1:14" ht="15" customHeight="1" x14ac:dyDescent="0.15">
      <c r="A205" s="57" t="s">
        <v>246</v>
      </c>
      <c r="B205" s="58"/>
      <c r="C205" s="58"/>
      <c r="D205" s="58"/>
      <c r="E205" s="58"/>
      <c r="F205" s="58"/>
      <c r="G205" s="58"/>
      <c r="H205" s="58"/>
      <c r="I205" s="59"/>
      <c r="M205" s="50">
        <f>M$186+SUM(M$188:M$189)+M$191+SUM(M$194:M$196)+M$198+M$200+SUM(M$202:M$204)</f>
        <v>0</v>
      </c>
      <c r="N205" s="8"/>
    </row>
    <row r="206" spans="1:14" ht="15" customHeight="1" x14ac:dyDescent="0.15">
      <c r="A206" s="37" t="s">
        <v>247</v>
      </c>
      <c r="B206" s="27"/>
      <c r="C206" s="2" t="s">
        <v>248</v>
      </c>
      <c r="D206" s="11"/>
      <c r="E206" s="21"/>
      <c r="F206" s="21"/>
      <c r="G206" s="12"/>
      <c r="H206" s="12"/>
      <c r="I206" s="22"/>
      <c r="J206" s="22"/>
      <c r="K206" s="22"/>
      <c r="L206" s="22"/>
      <c r="M206" s="48"/>
      <c r="N206" s="30"/>
    </row>
    <row r="207" spans="1:14" ht="15" customHeight="1" x14ac:dyDescent="0.15">
      <c r="A207" s="37" t="s">
        <v>249</v>
      </c>
      <c r="B207" s="27"/>
      <c r="C207" s="2" t="s">
        <v>250</v>
      </c>
      <c r="D207" s="11"/>
      <c r="E207" s="21"/>
      <c r="F207" s="21"/>
      <c r="G207" s="12"/>
      <c r="H207" s="12"/>
      <c r="I207" s="22"/>
      <c r="J207" s="22"/>
      <c r="K207" s="22"/>
      <c r="L207" s="22"/>
      <c r="M207" s="48"/>
      <c r="N207" s="30"/>
    </row>
    <row r="208" spans="1:14" ht="15" customHeight="1" x14ac:dyDescent="0.15">
      <c r="A208" s="37"/>
      <c r="B208" s="27"/>
      <c r="C208" s="2" t="s">
        <v>69</v>
      </c>
      <c r="D208" s="20" t="s">
        <v>15</v>
      </c>
      <c r="E208" s="19"/>
      <c r="F208" s="19">
        <v>1</v>
      </c>
      <c r="G208" s="23"/>
      <c r="H208" s="23">
        <v>1</v>
      </c>
      <c r="I208" s="24"/>
      <c r="J208" s="42"/>
      <c r="K208" s="24"/>
      <c r="L208" s="24"/>
      <c r="M208" s="48">
        <f>IF(ISNUMBER($K208),IF(ISNUMBER($G208),ROUND($K208*$G208,2),ROUND($K208*$F208,2)),IF(ISNUMBER($G208),ROUND($I208*$G208,2),ROUND($I208*$F208,2)))</f>
        <v>0</v>
      </c>
      <c r="N208" s="30"/>
    </row>
    <row r="209" spans="1:14" ht="15" customHeight="1" x14ac:dyDescent="0.15">
      <c r="A209" s="57" t="s">
        <v>251</v>
      </c>
      <c r="B209" s="58"/>
      <c r="C209" s="58"/>
      <c r="D209" s="58"/>
      <c r="E209" s="58"/>
      <c r="F209" s="58"/>
      <c r="G209" s="58"/>
      <c r="H209" s="58"/>
      <c r="I209" s="59"/>
      <c r="M209" s="50">
        <f>M$208</f>
        <v>0</v>
      </c>
      <c r="N209" s="8"/>
    </row>
    <row r="210" spans="1:14" ht="15" customHeight="1" x14ac:dyDescent="0.15">
      <c r="A210" s="37" t="s">
        <v>252</v>
      </c>
      <c r="B210" s="27"/>
      <c r="C210" s="2" t="s">
        <v>253</v>
      </c>
      <c r="D210" s="11"/>
      <c r="E210" s="21"/>
      <c r="F210" s="21"/>
      <c r="G210" s="12"/>
      <c r="H210" s="12"/>
      <c r="I210" s="22"/>
      <c r="J210" s="22"/>
      <c r="K210" s="22"/>
      <c r="L210" s="22"/>
      <c r="M210" s="48"/>
      <c r="N210" s="30"/>
    </row>
    <row r="211" spans="1:14" ht="15" customHeight="1" x14ac:dyDescent="0.15">
      <c r="A211" s="37"/>
      <c r="B211" s="27"/>
      <c r="C211" s="2" t="s">
        <v>69</v>
      </c>
      <c r="D211" s="20" t="s">
        <v>88</v>
      </c>
      <c r="E211" s="19"/>
      <c r="F211" s="19">
        <v>1</v>
      </c>
      <c r="G211" s="23"/>
      <c r="H211" s="23">
        <v>1</v>
      </c>
      <c r="I211" s="24"/>
      <c r="J211" s="42"/>
      <c r="K211" s="24"/>
      <c r="L211" s="24"/>
      <c r="M211" s="48">
        <f>IF(ISNUMBER($K211),IF(ISNUMBER($G211),ROUND($K211*$G211,2),ROUND($K211*$F211,2)),IF(ISNUMBER($G211),ROUND($I211*$G211,2),ROUND($I211*$F211,2)))</f>
        <v>0</v>
      </c>
      <c r="N211" s="30"/>
    </row>
    <row r="212" spans="1:14" ht="15" customHeight="1" x14ac:dyDescent="0.15">
      <c r="A212" s="57" t="s">
        <v>254</v>
      </c>
      <c r="B212" s="58"/>
      <c r="C212" s="58"/>
      <c r="D212" s="58"/>
      <c r="E212" s="58"/>
      <c r="F212" s="58"/>
      <c r="G212" s="58"/>
      <c r="H212" s="58"/>
      <c r="I212" s="59"/>
      <c r="M212" s="50">
        <f>M$211</f>
        <v>0</v>
      </c>
      <c r="N212" s="8"/>
    </row>
    <row r="213" spans="1:14" ht="15" customHeight="1" x14ac:dyDescent="0.15">
      <c r="A213" s="37" t="s">
        <v>255</v>
      </c>
      <c r="B213" s="27"/>
      <c r="C213" s="2" t="s">
        <v>256</v>
      </c>
      <c r="D213" s="11"/>
      <c r="E213" s="21"/>
      <c r="F213" s="21"/>
      <c r="G213" s="12"/>
      <c r="H213" s="12"/>
      <c r="I213" s="22"/>
      <c r="J213" s="22"/>
      <c r="K213" s="22"/>
      <c r="L213" s="22"/>
      <c r="M213" s="48"/>
      <c r="N213" s="30"/>
    </row>
    <row r="214" spans="1:14" ht="15" customHeight="1" x14ac:dyDescent="0.15">
      <c r="A214" s="37"/>
      <c r="B214" s="27"/>
      <c r="C214" s="2" t="s">
        <v>69</v>
      </c>
      <c r="D214" s="20" t="s">
        <v>88</v>
      </c>
      <c r="E214" s="19"/>
      <c r="F214" s="19">
        <v>1</v>
      </c>
      <c r="G214" s="23"/>
      <c r="H214" s="23">
        <v>1</v>
      </c>
      <c r="I214" s="24"/>
      <c r="J214" s="42"/>
      <c r="K214" s="24"/>
      <c r="L214" s="24"/>
      <c r="M214" s="48">
        <f>IF(ISNUMBER($K214),IF(ISNUMBER($G214),ROUND($K214*$G214,2),ROUND($K214*$F214,2)),IF(ISNUMBER($G214),ROUND($I214*$G214,2),ROUND($I214*$F214,2)))</f>
        <v>0</v>
      </c>
      <c r="N214" s="30"/>
    </row>
    <row r="215" spans="1:14" ht="15" customHeight="1" x14ac:dyDescent="0.15">
      <c r="A215" s="57" t="s">
        <v>257</v>
      </c>
      <c r="B215" s="58"/>
      <c r="C215" s="58"/>
      <c r="D215" s="58"/>
      <c r="E215" s="58"/>
      <c r="F215" s="58"/>
      <c r="G215" s="58"/>
      <c r="H215" s="58"/>
      <c r="I215" s="59"/>
      <c r="M215" s="50">
        <f>M$214</f>
        <v>0</v>
      </c>
      <c r="N215" s="8"/>
    </row>
    <row r="216" spans="1:14" ht="15" customHeight="1" x14ac:dyDescent="0.15">
      <c r="A216" s="37" t="s">
        <v>258</v>
      </c>
      <c r="B216" s="27"/>
      <c r="C216" s="2" t="s">
        <v>259</v>
      </c>
      <c r="D216" s="11"/>
      <c r="E216" s="21"/>
      <c r="F216" s="21"/>
      <c r="G216" s="12"/>
      <c r="H216" s="12"/>
      <c r="I216" s="22"/>
      <c r="J216" s="22"/>
      <c r="K216" s="22"/>
      <c r="L216" s="22"/>
      <c r="M216" s="48"/>
      <c r="N216" s="30"/>
    </row>
    <row r="217" spans="1:14" ht="15" customHeight="1" x14ac:dyDescent="0.15">
      <c r="A217" s="37"/>
      <c r="B217" s="27"/>
      <c r="C217" s="2" t="s">
        <v>69</v>
      </c>
      <c r="D217" s="20" t="s">
        <v>15</v>
      </c>
      <c r="E217" s="19"/>
      <c r="F217" s="19">
        <v>1</v>
      </c>
      <c r="G217" s="23"/>
      <c r="H217" s="23">
        <v>1</v>
      </c>
      <c r="I217" s="24"/>
      <c r="J217" s="42"/>
      <c r="K217" s="24"/>
      <c r="L217" s="24"/>
      <c r="M217" s="48">
        <f>IF(ISNUMBER($K217),IF(ISNUMBER($G217),ROUND($K217*$G217,2),ROUND($K217*$F217,2)),IF(ISNUMBER($G217),ROUND($I217*$G217,2),ROUND($I217*$F217,2)))</f>
        <v>0</v>
      </c>
      <c r="N217" s="30"/>
    </row>
    <row r="218" spans="1:14" ht="15" customHeight="1" x14ac:dyDescent="0.15">
      <c r="A218" s="57" t="s">
        <v>260</v>
      </c>
      <c r="B218" s="58"/>
      <c r="C218" s="58"/>
      <c r="D218" s="58"/>
      <c r="E218" s="58"/>
      <c r="F218" s="58"/>
      <c r="G218" s="58"/>
      <c r="H218" s="58"/>
      <c r="I218" s="59"/>
      <c r="M218" s="50">
        <f>M$217</f>
        <v>0</v>
      </c>
      <c r="N218" s="8"/>
    </row>
    <row r="219" spans="1:14" ht="15" customHeight="1" x14ac:dyDescent="0.15">
      <c r="A219" s="37" t="s">
        <v>261</v>
      </c>
      <c r="B219" s="27"/>
      <c r="C219" s="2" t="s">
        <v>262</v>
      </c>
      <c r="D219" s="11"/>
      <c r="E219" s="21"/>
      <c r="F219" s="21"/>
      <c r="G219" s="12"/>
      <c r="H219" s="12"/>
      <c r="I219" s="22"/>
      <c r="J219" s="22"/>
      <c r="K219" s="22"/>
      <c r="L219" s="22"/>
      <c r="M219" s="48"/>
      <c r="N219" s="30"/>
    </row>
    <row r="220" spans="1:14" ht="15" customHeight="1" x14ac:dyDescent="0.15">
      <c r="A220" s="37"/>
      <c r="B220" s="27"/>
      <c r="C220" s="2" t="s">
        <v>69</v>
      </c>
      <c r="D220" s="20" t="s">
        <v>15</v>
      </c>
      <c r="E220" s="19"/>
      <c r="F220" s="19">
        <v>9</v>
      </c>
      <c r="G220" s="23"/>
      <c r="H220" s="23">
        <v>1</v>
      </c>
      <c r="I220" s="24"/>
      <c r="J220" s="42"/>
      <c r="K220" s="24"/>
      <c r="L220" s="24"/>
      <c r="M220" s="48">
        <f>IF(ISNUMBER($K220),IF(ISNUMBER($G220),ROUND($K220*$G220,2),ROUND($K220*$F220,2)),IF(ISNUMBER($G220),ROUND($I220*$G220,2),ROUND($I220*$F220,2)))</f>
        <v>0</v>
      </c>
      <c r="N220" s="30"/>
    </row>
    <row r="221" spans="1:14" ht="15" customHeight="1" x14ac:dyDescent="0.15">
      <c r="A221" s="57" t="s">
        <v>263</v>
      </c>
      <c r="B221" s="58"/>
      <c r="C221" s="58"/>
      <c r="D221" s="58"/>
      <c r="E221" s="58"/>
      <c r="F221" s="58"/>
      <c r="G221" s="58"/>
      <c r="H221" s="58"/>
      <c r="I221" s="59"/>
      <c r="M221" s="50">
        <f>M$220</f>
        <v>0</v>
      </c>
      <c r="N221" s="8"/>
    </row>
    <row r="222" spans="1:14" ht="15" customHeight="1" x14ac:dyDescent="0.15">
      <c r="A222" s="37" t="s">
        <v>264</v>
      </c>
      <c r="B222" s="27"/>
      <c r="C222" s="2" t="s">
        <v>265</v>
      </c>
      <c r="D222" s="11"/>
      <c r="E222" s="21"/>
      <c r="F222" s="21"/>
      <c r="G222" s="12"/>
      <c r="H222" s="12"/>
      <c r="I222" s="22"/>
      <c r="J222" s="22"/>
      <c r="K222" s="22"/>
      <c r="L222" s="22"/>
      <c r="M222" s="48"/>
      <c r="N222" s="30"/>
    </row>
    <row r="223" spans="1:14" ht="15" customHeight="1" x14ac:dyDescent="0.15">
      <c r="A223" s="37"/>
      <c r="B223" s="27"/>
      <c r="C223" s="2" t="s">
        <v>69</v>
      </c>
      <c r="D223" s="20" t="s">
        <v>88</v>
      </c>
      <c r="E223" s="19"/>
      <c r="F223" s="19">
        <v>18</v>
      </c>
      <c r="G223" s="23"/>
      <c r="H223" s="23">
        <v>1</v>
      </c>
      <c r="I223" s="24"/>
      <c r="J223" s="42"/>
      <c r="K223" s="24"/>
      <c r="L223" s="24"/>
      <c r="M223" s="48">
        <f>IF(ISNUMBER($K223),IF(ISNUMBER($G223),ROUND($K223*$G223,2),ROUND($K223*$F223,2)),IF(ISNUMBER($G223),ROUND($I223*$G223,2),ROUND($I223*$F223,2)))</f>
        <v>0</v>
      </c>
      <c r="N223" s="30"/>
    </row>
    <row r="224" spans="1:14" ht="15" customHeight="1" x14ac:dyDescent="0.15">
      <c r="A224" s="57" t="s">
        <v>266</v>
      </c>
      <c r="B224" s="58"/>
      <c r="C224" s="58"/>
      <c r="D224" s="58"/>
      <c r="E224" s="58"/>
      <c r="F224" s="58"/>
      <c r="G224" s="58"/>
      <c r="H224" s="58"/>
      <c r="I224" s="59"/>
      <c r="M224" s="50">
        <f>M$223</f>
        <v>0</v>
      </c>
      <c r="N224" s="8"/>
    </row>
    <row r="225" spans="1:14" ht="15" customHeight="1" x14ac:dyDescent="0.15">
      <c r="A225" s="37" t="s">
        <v>267</v>
      </c>
      <c r="B225" s="27"/>
      <c r="C225" s="2" t="s">
        <v>268</v>
      </c>
      <c r="D225" s="20" t="s">
        <v>15</v>
      </c>
      <c r="E225" s="19"/>
      <c r="F225" s="19">
        <v>1</v>
      </c>
      <c r="G225" s="23"/>
      <c r="H225" s="23">
        <v>1</v>
      </c>
      <c r="I225" s="24"/>
      <c r="J225" s="42"/>
      <c r="K225" s="24"/>
      <c r="L225" s="24"/>
      <c r="M225" s="48">
        <f t="shared" ref="M225:M226" si="24">IF(ISNUMBER($K225),IF(ISNUMBER($G225),ROUND($K225*$G225,2),ROUND($K225*$F225,2)),IF(ISNUMBER($G225),ROUND($I225*$G225,2),ROUND($I225*$F225,2)))</f>
        <v>0</v>
      </c>
      <c r="N225" s="30"/>
    </row>
    <row r="226" spans="1:14" ht="23.25" customHeight="1" x14ac:dyDescent="0.15">
      <c r="A226" s="37" t="s">
        <v>269</v>
      </c>
      <c r="B226" s="27"/>
      <c r="C226" s="2" t="s">
        <v>270</v>
      </c>
      <c r="D226" s="20" t="s">
        <v>15</v>
      </c>
      <c r="E226" s="19"/>
      <c r="F226" s="19">
        <v>1</v>
      </c>
      <c r="G226" s="23"/>
      <c r="H226" s="23">
        <v>1</v>
      </c>
      <c r="I226" s="24"/>
      <c r="J226" s="42"/>
      <c r="K226" s="24"/>
      <c r="L226" s="24"/>
      <c r="M226" s="48">
        <f t="shared" si="24"/>
        <v>0</v>
      </c>
      <c r="N226" s="30"/>
    </row>
    <row r="227" spans="1:14" ht="15" customHeight="1" x14ac:dyDescent="0.15">
      <c r="A227" s="57" t="s">
        <v>271</v>
      </c>
      <c r="B227" s="58"/>
      <c r="C227" s="58"/>
      <c r="D227" s="58"/>
      <c r="E227" s="58"/>
      <c r="F227" s="58"/>
      <c r="G227" s="58"/>
      <c r="H227" s="58"/>
      <c r="I227" s="59"/>
      <c r="M227" s="50">
        <f>M$208+M$211+M$214+M$217+M$220+M$223+SUM(M$225:M$226)</f>
        <v>0</v>
      </c>
      <c r="N227" s="8"/>
    </row>
    <row r="228" spans="1:14" ht="15" customHeight="1" x14ac:dyDescent="0.15">
      <c r="A228" s="37" t="s">
        <v>272</v>
      </c>
      <c r="B228" s="27"/>
      <c r="C228" s="2" t="s">
        <v>273</v>
      </c>
      <c r="D228" s="11"/>
      <c r="E228" s="21"/>
      <c r="F228" s="21"/>
      <c r="G228" s="12"/>
      <c r="H228" s="12"/>
      <c r="I228" s="22"/>
      <c r="J228" s="22"/>
      <c r="K228" s="22"/>
      <c r="L228" s="22"/>
      <c r="M228" s="48"/>
      <c r="N228" s="30"/>
    </row>
    <row r="229" spans="1:14" ht="15" customHeight="1" x14ac:dyDescent="0.15">
      <c r="A229" s="37" t="s">
        <v>274</v>
      </c>
      <c r="B229" s="27"/>
      <c r="C229" s="2" t="s">
        <v>275</v>
      </c>
      <c r="D229" s="11"/>
      <c r="E229" s="21"/>
      <c r="F229" s="21"/>
      <c r="G229" s="12"/>
      <c r="H229" s="12"/>
      <c r="I229" s="22"/>
      <c r="J229" s="22"/>
      <c r="K229" s="22"/>
      <c r="L229" s="22"/>
      <c r="M229" s="48"/>
      <c r="N229" s="30"/>
    </row>
    <row r="230" spans="1:14" ht="15" customHeight="1" x14ac:dyDescent="0.15">
      <c r="A230" s="37"/>
      <c r="B230" s="27"/>
      <c r="C230" s="2" t="s">
        <v>69</v>
      </c>
      <c r="D230" s="20" t="s">
        <v>88</v>
      </c>
      <c r="E230" s="19"/>
      <c r="F230" s="19">
        <v>1</v>
      </c>
      <c r="G230" s="23"/>
      <c r="H230" s="23">
        <v>1</v>
      </c>
      <c r="I230" s="24"/>
      <c r="J230" s="42"/>
      <c r="K230" s="24"/>
      <c r="L230" s="24"/>
      <c r="M230" s="48">
        <f>IF(ISNUMBER($K230),IF(ISNUMBER($G230),ROUND($K230*$G230,2),ROUND($K230*$F230,2)),IF(ISNUMBER($G230),ROUND($I230*$G230,2),ROUND($I230*$F230,2)))</f>
        <v>0</v>
      </c>
      <c r="N230" s="30"/>
    </row>
    <row r="231" spans="1:14" ht="15" customHeight="1" x14ac:dyDescent="0.15">
      <c r="A231" s="57" t="s">
        <v>276</v>
      </c>
      <c r="B231" s="58"/>
      <c r="C231" s="58"/>
      <c r="D231" s="58"/>
      <c r="E231" s="58"/>
      <c r="F231" s="58"/>
      <c r="G231" s="58"/>
      <c r="H231" s="58"/>
      <c r="I231" s="59"/>
      <c r="M231" s="50">
        <f>M$230</f>
        <v>0</v>
      </c>
      <c r="N231" s="8"/>
    </row>
    <row r="232" spans="1:14" ht="15" customHeight="1" x14ac:dyDescent="0.15">
      <c r="A232" s="37" t="s">
        <v>277</v>
      </c>
      <c r="B232" s="27"/>
      <c r="C232" s="2" t="s">
        <v>278</v>
      </c>
      <c r="D232" s="11"/>
      <c r="E232" s="21"/>
      <c r="F232" s="21"/>
      <c r="G232" s="12"/>
      <c r="H232" s="12"/>
      <c r="I232" s="22"/>
      <c r="J232" s="22"/>
      <c r="K232" s="22"/>
      <c r="L232" s="22"/>
      <c r="M232" s="48"/>
      <c r="N232" s="30"/>
    </row>
    <row r="233" spans="1:14" ht="15" customHeight="1" x14ac:dyDescent="0.15">
      <c r="A233" s="37"/>
      <c r="B233" s="27"/>
      <c r="C233" s="2" t="s">
        <v>69</v>
      </c>
      <c r="D233" s="20" t="s">
        <v>15</v>
      </c>
      <c r="E233" s="19"/>
      <c r="F233" s="19">
        <v>1</v>
      </c>
      <c r="G233" s="23"/>
      <c r="H233" s="23">
        <v>1</v>
      </c>
      <c r="I233" s="24"/>
      <c r="J233" s="42"/>
      <c r="K233" s="24"/>
      <c r="L233" s="24"/>
      <c r="M233" s="48">
        <f>IF(ISNUMBER($K233),IF(ISNUMBER($G233),ROUND($K233*$G233,2),ROUND($K233*$F233,2)),IF(ISNUMBER($G233),ROUND($I233*$G233,2),ROUND($I233*$F233,2)))</f>
        <v>0</v>
      </c>
      <c r="N233" s="30"/>
    </row>
    <row r="234" spans="1:14" ht="15" customHeight="1" x14ac:dyDescent="0.15">
      <c r="A234" s="57" t="s">
        <v>279</v>
      </c>
      <c r="B234" s="58"/>
      <c r="C234" s="58"/>
      <c r="D234" s="58"/>
      <c r="E234" s="58"/>
      <c r="F234" s="58"/>
      <c r="G234" s="58"/>
      <c r="H234" s="58"/>
      <c r="I234" s="59"/>
      <c r="M234" s="50">
        <f>M$233</f>
        <v>0</v>
      </c>
      <c r="N234" s="8"/>
    </row>
    <row r="235" spans="1:14" ht="15" customHeight="1" x14ac:dyDescent="0.15">
      <c r="A235" s="37" t="s">
        <v>280</v>
      </c>
      <c r="B235" s="27"/>
      <c r="C235" s="2" t="s">
        <v>281</v>
      </c>
      <c r="D235" s="11"/>
      <c r="E235" s="21"/>
      <c r="F235" s="21"/>
      <c r="G235" s="12"/>
      <c r="H235" s="12"/>
      <c r="I235" s="22"/>
      <c r="J235" s="22"/>
      <c r="K235" s="22"/>
      <c r="L235" s="22"/>
      <c r="M235" s="48"/>
      <c r="N235" s="30"/>
    </row>
    <row r="236" spans="1:14" ht="15" customHeight="1" x14ac:dyDescent="0.15">
      <c r="A236" s="37"/>
      <c r="B236" s="27"/>
      <c r="C236" s="2" t="s">
        <v>69</v>
      </c>
      <c r="D236" s="20" t="s">
        <v>88</v>
      </c>
      <c r="E236" s="19"/>
      <c r="F236" s="19">
        <v>3</v>
      </c>
      <c r="G236" s="23"/>
      <c r="H236" s="23">
        <v>1</v>
      </c>
      <c r="I236" s="24"/>
      <c r="J236" s="42"/>
      <c r="K236" s="24"/>
      <c r="L236" s="24"/>
      <c r="M236" s="48">
        <f>IF(ISNUMBER($K236),IF(ISNUMBER($G236),ROUND($K236*$G236,2),ROUND($K236*$F236,2)),IF(ISNUMBER($G236),ROUND($I236*$G236,2),ROUND($I236*$F236,2)))</f>
        <v>0</v>
      </c>
      <c r="N236" s="30"/>
    </row>
    <row r="237" spans="1:14" ht="15" customHeight="1" x14ac:dyDescent="0.15">
      <c r="A237" s="57" t="s">
        <v>282</v>
      </c>
      <c r="B237" s="58"/>
      <c r="C237" s="58"/>
      <c r="D237" s="58"/>
      <c r="E237" s="58"/>
      <c r="F237" s="58"/>
      <c r="G237" s="58"/>
      <c r="H237" s="58"/>
      <c r="I237" s="59"/>
      <c r="M237" s="50">
        <f>M$236</f>
        <v>0</v>
      </c>
      <c r="N237" s="8"/>
    </row>
    <row r="238" spans="1:14" ht="15" customHeight="1" x14ac:dyDescent="0.15">
      <c r="A238" s="37" t="s">
        <v>283</v>
      </c>
      <c r="B238" s="27"/>
      <c r="C238" s="2" t="s">
        <v>284</v>
      </c>
      <c r="D238" s="11"/>
      <c r="E238" s="21"/>
      <c r="F238" s="21"/>
      <c r="G238" s="12"/>
      <c r="H238" s="12"/>
      <c r="I238" s="22"/>
      <c r="J238" s="22"/>
      <c r="K238" s="22"/>
      <c r="L238" s="22"/>
      <c r="M238" s="48"/>
      <c r="N238" s="30"/>
    </row>
    <row r="239" spans="1:14" ht="15" customHeight="1" x14ac:dyDescent="0.15">
      <c r="A239" s="37"/>
      <c r="B239" s="27"/>
      <c r="C239" s="2" t="s">
        <v>69</v>
      </c>
      <c r="D239" s="20" t="s">
        <v>88</v>
      </c>
      <c r="E239" s="19"/>
      <c r="F239" s="19">
        <v>4</v>
      </c>
      <c r="G239" s="23"/>
      <c r="H239" s="23">
        <v>1</v>
      </c>
      <c r="I239" s="24"/>
      <c r="J239" s="42"/>
      <c r="K239" s="24"/>
      <c r="L239" s="24"/>
      <c r="M239" s="48">
        <f>IF(ISNUMBER($K239),IF(ISNUMBER($G239),ROUND($K239*$G239,2),ROUND($K239*$F239,2)),IF(ISNUMBER($G239),ROUND($I239*$G239,2),ROUND($I239*$F239,2)))</f>
        <v>0</v>
      </c>
      <c r="N239" s="30"/>
    </row>
    <row r="240" spans="1:14" ht="15" customHeight="1" x14ac:dyDescent="0.15">
      <c r="A240" s="57" t="s">
        <v>285</v>
      </c>
      <c r="B240" s="58"/>
      <c r="C240" s="58"/>
      <c r="D240" s="58"/>
      <c r="E240" s="58"/>
      <c r="F240" s="58"/>
      <c r="G240" s="58"/>
      <c r="H240" s="58"/>
      <c r="I240" s="59"/>
      <c r="M240" s="50">
        <f>M$239</f>
        <v>0</v>
      </c>
      <c r="N240" s="8"/>
    </row>
    <row r="241" spans="1:14" ht="15" customHeight="1" x14ac:dyDescent="0.15">
      <c r="A241" s="37" t="s">
        <v>286</v>
      </c>
      <c r="B241" s="27"/>
      <c r="C241" s="2" t="s">
        <v>287</v>
      </c>
      <c r="D241" s="11"/>
      <c r="E241" s="21"/>
      <c r="F241" s="21"/>
      <c r="G241" s="12"/>
      <c r="H241" s="12"/>
      <c r="I241" s="22"/>
      <c r="J241" s="22"/>
      <c r="K241" s="22"/>
      <c r="L241" s="22"/>
      <c r="M241" s="48"/>
      <c r="N241" s="30"/>
    </row>
    <row r="242" spans="1:14" ht="15" customHeight="1" x14ac:dyDescent="0.15">
      <c r="A242" s="37" t="s">
        <v>288</v>
      </c>
      <c r="B242" s="27"/>
      <c r="C242" s="2" t="s">
        <v>289</v>
      </c>
      <c r="D242" s="11"/>
      <c r="E242" s="21"/>
      <c r="F242" s="21"/>
      <c r="G242" s="12"/>
      <c r="H242" s="12"/>
      <c r="I242" s="22"/>
      <c r="J242" s="22"/>
      <c r="K242" s="22"/>
      <c r="L242" s="22"/>
      <c r="M242" s="48"/>
      <c r="N242" s="30"/>
    </row>
    <row r="243" spans="1:14" ht="15" customHeight="1" x14ac:dyDescent="0.15">
      <c r="A243" s="37"/>
      <c r="B243" s="27"/>
      <c r="C243" s="2" t="s">
        <v>69</v>
      </c>
      <c r="D243" s="20" t="s">
        <v>15</v>
      </c>
      <c r="E243" s="19"/>
      <c r="F243" s="19">
        <v>50</v>
      </c>
      <c r="G243" s="23"/>
      <c r="H243" s="23">
        <v>1</v>
      </c>
      <c r="I243" s="24"/>
      <c r="J243" s="42"/>
      <c r="K243" s="24"/>
      <c r="L243" s="24"/>
      <c r="M243" s="48">
        <f>IF(ISNUMBER($K243),IF(ISNUMBER($G243),ROUND($K243*$G243,2),ROUND($K243*$F243,2)),IF(ISNUMBER($G243),ROUND($I243*$G243,2),ROUND($I243*$F243,2)))</f>
        <v>0</v>
      </c>
      <c r="N243" s="30"/>
    </row>
    <row r="244" spans="1:14" ht="15" customHeight="1" x14ac:dyDescent="0.15">
      <c r="A244" s="57" t="s">
        <v>290</v>
      </c>
      <c r="B244" s="58"/>
      <c r="C244" s="58"/>
      <c r="D244" s="58"/>
      <c r="E244" s="58"/>
      <c r="F244" s="58"/>
      <c r="G244" s="58"/>
      <c r="H244" s="58"/>
      <c r="I244" s="59"/>
      <c r="M244" s="50">
        <f>M$243</f>
        <v>0</v>
      </c>
      <c r="N244" s="8"/>
    </row>
    <row r="245" spans="1:14" ht="15" customHeight="1" x14ac:dyDescent="0.15">
      <c r="A245" s="37" t="s">
        <v>291</v>
      </c>
      <c r="B245" s="27"/>
      <c r="C245" s="2" t="s">
        <v>292</v>
      </c>
      <c r="D245" s="11"/>
      <c r="E245" s="21"/>
      <c r="F245" s="21"/>
      <c r="G245" s="12"/>
      <c r="H245" s="12"/>
      <c r="I245" s="22"/>
      <c r="J245" s="22"/>
      <c r="K245" s="22"/>
      <c r="L245" s="22"/>
      <c r="M245" s="48"/>
      <c r="N245" s="30"/>
    </row>
    <row r="246" spans="1:14" ht="15" customHeight="1" x14ac:dyDescent="0.15">
      <c r="A246" s="37"/>
      <c r="B246" s="27"/>
      <c r="C246" s="2" t="s">
        <v>69</v>
      </c>
      <c r="D246" s="20" t="s">
        <v>88</v>
      </c>
      <c r="E246" s="19"/>
      <c r="F246" s="19">
        <v>9</v>
      </c>
      <c r="G246" s="23"/>
      <c r="H246" s="23">
        <v>1</v>
      </c>
      <c r="I246" s="24"/>
      <c r="J246" s="42"/>
      <c r="K246" s="24"/>
      <c r="L246" s="24"/>
      <c r="M246" s="48">
        <f>IF(ISNUMBER($K246),IF(ISNUMBER($G246),ROUND($K246*$G246,2),ROUND($K246*$F246,2)),IF(ISNUMBER($G246),ROUND($I246*$G246,2),ROUND($I246*$F246,2)))</f>
        <v>0</v>
      </c>
      <c r="N246" s="30"/>
    </row>
    <row r="247" spans="1:14" ht="15" customHeight="1" x14ac:dyDescent="0.15">
      <c r="A247" s="57" t="s">
        <v>293</v>
      </c>
      <c r="B247" s="58"/>
      <c r="C247" s="58"/>
      <c r="D247" s="58"/>
      <c r="E247" s="58"/>
      <c r="F247" s="58"/>
      <c r="G247" s="58"/>
      <c r="H247" s="58"/>
      <c r="I247" s="59"/>
      <c r="M247" s="50">
        <f>M$246</f>
        <v>0</v>
      </c>
      <c r="N247" s="8"/>
    </row>
    <row r="248" spans="1:14" ht="15" customHeight="1" x14ac:dyDescent="0.15">
      <c r="A248" s="37" t="s">
        <v>294</v>
      </c>
      <c r="B248" s="27"/>
      <c r="C248" s="2" t="s">
        <v>295</v>
      </c>
      <c r="D248" s="11"/>
      <c r="E248" s="21"/>
      <c r="F248" s="21"/>
      <c r="G248" s="12"/>
      <c r="H248" s="12"/>
      <c r="I248" s="22"/>
      <c r="J248" s="22"/>
      <c r="K248" s="22"/>
      <c r="L248" s="22"/>
      <c r="M248" s="48"/>
      <c r="N248" s="30"/>
    </row>
    <row r="249" spans="1:14" ht="15" customHeight="1" x14ac:dyDescent="0.15">
      <c r="A249" s="37"/>
      <c r="B249" s="27"/>
      <c r="C249" s="2" t="s">
        <v>69</v>
      </c>
      <c r="D249" s="20" t="s">
        <v>15</v>
      </c>
      <c r="E249" s="19"/>
      <c r="F249" s="19">
        <v>1</v>
      </c>
      <c r="G249" s="23"/>
      <c r="H249" s="23">
        <v>1</v>
      </c>
      <c r="I249" s="24"/>
      <c r="J249" s="42"/>
      <c r="K249" s="24"/>
      <c r="L249" s="24"/>
      <c r="M249" s="48">
        <f>IF(ISNUMBER($K249),IF(ISNUMBER($G249),ROUND($K249*$G249,2),ROUND($K249*$F249,2)),IF(ISNUMBER($G249),ROUND($I249*$G249,2),ROUND($I249*$F249,2)))</f>
        <v>0</v>
      </c>
      <c r="N249" s="30"/>
    </row>
    <row r="250" spans="1:14" ht="15" customHeight="1" x14ac:dyDescent="0.15">
      <c r="A250" s="57" t="s">
        <v>296</v>
      </c>
      <c r="B250" s="58"/>
      <c r="C250" s="58"/>
      <c r="D250" s="58"/>
      <c r="E250" s="58"/>
      <c r="F250" s="58"/>
      <c r="G250" s="58"/>
      <c r="H250" s="58"/>
      <c r="I250" s="59"/>
      <c r="M250" s="50">
        <f>M$249</f>
        <v>0</v>
      </c>
      <c r="N250" s="8"/>
    </row>
    <row r="251" spans="1:14" ht="15" customHeight="1" x14ac:dyDescent="0.15">
      <c r="A251" s="37" t="s">
        <v>297</v>
      </c>
      <c r="B251" s="27"/>
      <c r="C251" s="2" t="s">
        <v>298</v>
      </c>
      <c r="D251" s="20" t="s">
        <v>15</v>
      </c>
      <c r="E251" s="19"/>
      <c r="F251" s="19">
        <v>1</v>
      </c>
      <c r="G251" s="23"/>
      <c r="H251" s="23">
        <v>1</v>
      </c>
      <c r="I251" s="24"/>
      <c r="J251" s="42"/>
      <c r="K251" s="24"/>
      <c r="L251" s="24"/>
      <c r="M251" s="48">
        <f t="shared" ref="M251:M253" si="25">IF(ISNUMBER($K251),IF(ISNUMBER($G251),ROUND($K251*$G251,2),ROUND($K251*$F251,2)),IF(ISNUMBER($G251),ROUND($I251*$G251,2),ROUND($I251*$F251,2)))</f>
        <v>0</v>
      </c>
      <c r="N251" s="30"/>
    </row>
    <row r="252" spans="1:14" ht="23.25" customHeight="1" x14ac:dyDescent="0.15">
      <c r="A252" s="37" t="s">
        <v>299</v>
      </c>
      <c r="B252" s="27"/>
      <c r="C252" s="2" t="s">
        <v>300</v>
      </c>
      <c r="D252" s="20" t="s">
        <v>15</v>
      </c>
      <c r="E252" s="19"/>
      <c r="F252" s="19">
        <v>1</v>
      </c>
      <c r="G252" s="23"/>
      <c r="H252" s="23">
        <v>1</v>
      </c>
      <c r="I252" s="24"/>
      <c r="J252" s="42"/>
      <c r="K252" s="24"/>
      <c r="L252" s="24"/>
      <c r="M252" s="48">
        <f t="shared" si="25"/>
        <v>0</v>
      </c>
      <c r="N252" s="30"/>
    </row>
    <row r="253" spans="1:14" ht="15" customHeight="1" x14ac:dyDescent="0.15">
      <c r="A253" s="37" t="s">
        <v>301</v>
      </c>
      <c r="B253" s="27"/>
      <c r="C253" s="2" t="s">
        <v>302</v>
      </c>
      <c r="D253" s="20" t="s">
        <v>61</v>
      </c>
      <c r="E253" s="19"/>
      <c r="F253" s="19">
        <v>0</v>
      </c>
      <c r="G253" s="23"/>
      <c r="H253" s="23">
        <v>1</v>
      </c>
      <c r="I253" s="24"/>
      <c r="J253" s="42"/>
      <c r="K253" s="24"/>
      <c r="L253" s="24"/>
      <c r="M253" s="48">
        <f t="shared" si="25"/>
        <v>0</v>
      </c>
      <c r="N253" s="30"/>
    </row>
    <row r="254" spans="1:14" ht="15" customHeight="1" x14ac:dyDescent="0.15">
      <c r="A254" s="57" t="s">
        <v>303</v>
      </c>
      <c r="B254" s="58"/>
      <c r="C254" s="58"/>
      <c r="D254" s="58"/>
      <c r="E254" s="58"/>
      <c r="F254" s="58"/>
      <c r="G254" s="58"/>
      <c r="H254" s="58"/>
      <c r="I254" s="59"/>
      <c r="M254" s="50">
        <f>M$230+M$233+M$236+M$239+M$243+M$246+M$249+SUM(M$251:M$253)</f>
        <v>0</v>
      </c>
      <c r="N254" s="8"/>
    </row>
    <row r="255" spans="1:14" ht="15" customHeight="1" x14ac:dyDescent="0.15">
      <c r="A255" s="37" t="s">
        <v>304</v>
      </c>
      <c r="B255" s="27"/>
      <c r="C255" s="2" t="s">
        <v>305</v>
      </c>
      <c r="D255" s="20" t="s">
        <v>15</v>
      </c>
      <c r="E255" s="19"/>
      <c r="F255" s="19">
        <v>1</v>
      </c>
      <c r="G255" s="23"/>
      <c r="H255" s="23">
        <v>1</v>
      </c>
      <c r="I255" s="24"/>
      <c r="J255" s="42"/>
      <c r="K255" s="24"/>
      <c r="L255" s="24"/>
      <c r="M255" s="48">
        <f t="shared" ref="M255:M256" si="26">IF(ISNUMBER($K255),IF(ISNUMBER($G255),ROUND($K255*$G255,2),ROUND($K255*$F255,2)),IF(ISNUMBER($G255),ROUND($I255*$G255,2),ROUND($I255*$F255,2)))</f>
        <v>0</v>
      </c>
      <c r="N255" s="30"/>
    </row>
    <row r="256" spans="1:14" ht="15" customHeight="1" x14ac:dyDescent="0.15">
      <c r="A256" s="37" t="s">
        <v>306</v>
      </c>
      <c r="B256" s="27"/>
      <c r="C256" s="2" t="s">
        <v>307</v>
      </c>
      <c r="D256" s="20" t="s">
        <v>88</v>
      </c>
      <c r="E256" s="19"/>
      <c r="F256" s="19">
        <v>10</v>
      </c>
      <c r="G256" s="23"/>
      <c r="H256" s="23">
        <v>1</v>
      </c>
      <c r="I256" s="24"/>
      <c r="J256" s="42"/>
      <c r="K256" s="24"/>
      <c r="L256" s="24"/>
      <c r="M256" s="48">
        <f t="shared" si="26"/>
        <v>0</v>
      </c>
      <c r="N256" s="30"/>
    </row>
    <row r="257" spans="1:14" ht="15" customHeight="1" x14ac:dyDescent="0.15">
      <c r="A257" s="57" t="s">
        <v>308</v>
      </c>
      <c r="B257" s="58"/>
      <c r="C257" s="58"/>
      <c r="D257" s="58"/>
      <c r="E257" s="58"/>
      <c r="F257" s="58"/>
      <c r="G257" s="58"/>
      <c r="H257" s="58"/>
      <c r="I257" s="59"/>
      <c r="M257" s="50">
        <f>M$256</f>
        <v>0</v>
      </c>
      <c r="N257" s="8"/>
    </row>
    <row r="258" spans="1:14" ht="15" customHeight="1" x14ac:dyDescent="0.15">
      <c r="A258" s="60" t="s">
        <v>309</v>
      </c>
      <c r="B258" s="61"/>
      <c r="C258" s="61"/>
      <c r="D258" s="61"/>
      <c r="E258" s="61"/>
      <c r="F258" s="61"/>
      <c r="G258" s="61"/>
      <c r="H258" s="61"/>
      <c r="I258" s="62"/>
      <c r="M258" s="49">
        <f>M$186+SUM(M$188:M$189)+M$191+SUM(M$194:M$196)+M$198+M$200+SUM(M$202:M$204)+M$208+M$211+M$214+M$217+M$220+M$223+SUM(M$225:M$226)+M$230+M$233+M$236+M$239+M$243+M$246+M$249+SUM(M$251:M$253)+SUM(M$255:M$256)</f>
        <v>0</v>
      </c>
      <c r="N258" s="10"/>
    </row>
    <row r="259" spans="1:14" ht="15" customHeight="1" x14ac:dyDescent="0.15">
      <c r="A259" s="40" t="s">
        <v>310</v>
      </c>
      <c r="B259" s="28"/>
      <c r="C259" s="6" t="s">
        <v>311</v>
      </c>
      <c r="D259" s="20" t="s">
        <v>61</v>
      </c>
      <c r="E259" s="19"/>
      <c r="F259" s="19">
        <v>1</v>
      </c>
      <c r="G259" s="23"/>
      <c r="H259" s="23">
        <v>1</v>
      </c>
      <c r="I259" s="24"/>
      <c r="J259" s="42"/>
      <c r="K259" s="24"/>
      <c r="L259" s="24"/>
      <c r="M259" s="48">
        <f t="shared" ref="M259:M260" si="27">IF(ISNUMBER($K259),IF(ISNUMBER($G259),ROUND($K259*$G259,2),ROUND($K259*$F259,2)),IF(ISNUMBER($G259),ROUND($I259*$G259,2),ROUND($I259*$F259,2)))</f>
        <v>0</v>
      </c>
      <c r="N259" s="30"/>
    </row>
    <row r="260" spans="1:14" ht="15" customHeight="1" x14ac:dyDescent="0.15">
      <c r="A260" s="40" t="s">
        <v>312</v>
      </c>
      <c r="B260" s="28"/>
      <c r="C260" s="6" t="s">
        <v>313</v>
      </c>
      <c r="D260" s="20" t="s">
        <v>15</v>
      </c>
      <c r="E260" s="19"/>
      <c r="F260" s="19">
        <v>1</v>
      </c>
      <c r="G260" s="23"/>
      <c r="H260" s="23">
        <v>1</v>
      </c>
      <c r="I260" s="24"/>
      <c r="J260" s="42"/>
      <c r="K260" s="24"/>
      <c r="L260" s="24"/>
      <c r="M260" s="48">
        <f t="shared" si="27"/>
        <v>0</v>
      </c>
      <c r="N260" s="30"/>
    </row>
    <row r="261" spans="1:14" ht="15" customHeight="1" x14ac:dyDescent="0.15">
      <c r="A261" s="40" t="s">
        <v>314</v>
      </c>
      <c r="B261" s="28"/>
      <c r="C261" s="6" t="s">
        <v>315</v>
      </c>
      <c r="D261" s="11"/>
      <c r="E261" s="21"/>
      <c r="F261" s="21"/>
      <c r="G261" s="12"/>
      <c r="H261" s="12"/>
      <c r="I261" s="22"/>
      <c r="J261" s="22"/>
      <c r="K261" s="22"/>
      <c r="L261" s="22"/>
      <c r="M261" s="48"/>
      <c r="N261" s="30"/>
    </row>
    <row r="262" spans="1:14" ht="15" customHeight="1" x14ac:dyDescent="0.15">
      <c r="A262" s="37"/>
      <c r="B262" s="27"/>
      <c r="C262" s="2" t="s">
        <v>316</v>
      </c>
      <c r="D262" s="20" t="s">
        <v>15</v>
      </c>
      <c r="E262" s="19"/>
      <c r="F262" s="19">
        <v>1</v>
      </c>
      <c r="G262" s="23"/>
      <c r="H262" s="23">
        <v>1</v>
      </c>
      <c r="I262" s="24"/>
      <c r="J262" s="42"/>
      <c r="K262" s="24"/>
      <c r="L262" s="24"/>
      <c r="M262" s="48">
        <f t="shared" ref="M262:M264" si="28">IF(ISNUMBER($K262),IF(ISNUMBER($G262),ROUND($K262*$G262,2),ROUND($K262*$F262,2)),IF(ISNUMBER($G262),ROUND($I262*$G262,2),ROUND($I262*$F262,2)))</f>
        <v>0</v>
      </c>
      <c r="N262" s="30"/>
    </row>
    <row r="263" spans="1:14" ht="15" customHeight="1" x14ac:dyDescent="0.15">
      <c r="A263" s="37"/>
      <c r="B263" s="27"/>
      <c r="C263" s="2" t="s">
        <v>317</v>
      </c>
      <c r="D263" s="20" t="s">
        <v>15</v>
      </c>
      <c r="E263" s="19"/>
      <c r="F263" s="19">
        <v>1</v>
      </c>
      <c r="G263" s="23"/>
      <c r="H263" s="23">
        <v>1</v>
      </c>
      <c r="I263" s="24"/>
      <c r="J263" s="42"/>
      <c r="K263" s="24"/>
      <c r="L263" s="24"/>
      <c r="M263" s="48">
        <f t="shared" si="28"/>
        <v>0</v>
      </c>
      <c r="N263" s="30"/>
    </row>
    <row r="264" spans="1:14" ht="15" customHeight="1" x14ac:dyDescent="0.15">
      <c r="A264" s="37"/>
      <c r="B264" s="27"/>
      <c r="C264" s="2" t="s">
        <v>318</v>
      </c>
      <c r="D264" s="20" t="s">
        <v>61</v>
      </c>
      <c r="E264" s="19"/>
      <c r="F264" s="19">
        <v>0</v>
      </c>
      <c r="G264" s="23"/>
      <c r="H264" s="23">
        <v>1</v>
      </c>
      <c r="I264" s="24"/>
      <c r="J264" s="42"/>
      <c r="K264" s="24"/>
      <c r="L264" s="24"/>
      <c r="M264" s="48">
        <f t="shared" si="28"/>
        <v>0</v>
      </c>
      <c r="N264" s="30"/>
    </row>
    <row r="265" spans="1:14" ht="15" customHeight="1" x14ac:dyDescent="0.15">
      <c r="A265" s="60" t="s">
        <v>319</v>
      </c>
      <c r="B265" s="61"/>
      <c r="C265" s="61"/>
      <c r="D265" s="61"/>
      <c r="E265" s="61"/>
      <c r="F265" s="61"/>
      <c r="G265" s="61"/>
      <c r="H265" s="61"/>
      <c r="I265" s="62"/>
      <c r="M265" s="49">
        <f>SUM(M$262:M$264)</f>
        <v>0</v>
      </c>
      <c r="N265" s="10"/>
    </row>
    <row r="266" spans="1:14" ht="15" customHeight="1" x14ac:dyDescent="0.15">
      <c r="A266" s="76" t="s">
        <v>320</v>
      </c>
      <c r="B266" s="77"/>
      <c r="C266" s="77"/>
      <c r="D266" s="77"/>
      <c r="E266" s="77"/>
      <c r="F266" s="77"/>
      <c r="G266" s="77"/>
      <c r="H266" s="77"/>
      <c r="I266" s="78"/>
      <c r="M266" s="51">
        <f>M$10+M$13+M$17+M$19+M$22+M$24+M$27+M$29+M$32+M$35+M$40+M$42+M$44+SUM(M$47:M$48)+M$51+M$53+M$57+M$61+SUM(M$63:M$64)+M$66+SUM(M$68:M$69)+M$71+M$73+M$75+SUM(M$77:M$78)+SUM(M$80:M$81)+M$84+M$87+SUM(M$90:M$94)+M$100+M$102+SUM(M$105:M$107)+SUM(M$112:M$113)+SUM(M$117:M$119)+SUM(M$122:M$124)+SUM(M$126:M$127)+M$131+M$133+SUM(M$135:M$136)+M$140+SUM(M$142:M$145)+SUM(M$147:M$148)+SUM(M$150:M$156)+SUM(M$158:M$159)+SUM(M$161:M$162)+SUM(M$164:M$166)+SUM(M$168:M$170)+SUM(M$172:M$173)+SUM(M$175:M$178)+M$181+M$186+SUM(M$188:M$189)+M$191+SUM(M$194:M$196)+M$198+M$200+SUM(M$202:M$204)+M$208+M$211+M$214+M$217+M$220+M$223+SUM(M$225:M$226)+M$230+M$233+M$236+M$239+M$243+M$246+M$249+SUM(M$251:M$253)+SUM(M$255:M$256)+SUM(M$259:M$260)+SUM(M$262:M$264)</f>
        <v>0</v>
      </c>
      <c r="N266" s="14"/>
    </row>
    <row r="267" spans="1:14" ht="21" customHeight="1" x14ac:dyDescent="0.15">
      <c r="A267" s="16" t="s">
        <v>321</v>
      </c>
      <c r="B267" s="29"/>
      <c r="C267" s="15" t="s">
        <v>322</v>
      </c>
      <c r="D267" s="11"/>
      <c r="E267" s="21"/>
      <c r="F267" s="21"/>
      <c r="G267" s="12"/>
      <c r="H267" s="12"/>
      <c r="I267" s="22"/>
      <c r="J267" s="22"/>
      <c r="K267" s="22"/>
      <c r="L267" s="22"/>
      <c r="M267" s="48"/>
      <c r="N267" s="30"/>
    </row>
    <row r="268" spans="1:14" ht="21" customHeight="1" x14ac:dyDescent="0.15">
      <c r="A268" s="16" t="s">
        <v>323</v>
      </c>
      <c r="B268" s="29"/>
      <c r="C268" s="15" t="s">
        <v>324</v>
      </c>
      <c r="D268" s="20" t="s">
        <v>338</v>
      </c>
      <c r="E268" s="19"/>
      <c r="F268" s="19">
        <v>1</v>
      </c>
      <c r="G268" s="23"/>
      <c r="H268" s="23">
        <v>1</v>
      </c>
      <c r="I268" s="24"/>
      <c r="J268" s="42"/>
      <c r="K268" s="24"/>
      <c r="L268" s="24"/>
      <c r="M268" s="48">
        <f>IF(ISNUMBER($K268),IF(ISNUMBER($G268),ROUND($K268*$G268,2),ROUND($K268*$F268,2)),IF(ISNUMBER($G268),ROUND($I268*$G268,2),ROUND($I268*$F268,2)))</f>
        <v>0</v>
      </c>
      <c r="N268" s="30"/>
    </row>
    <row r="269" spans="1:14" ht="15" customHeight="1" x14ac:dyDescent="0.15">
      <c r="A269" s="79" t="s">
        <v>325</v>
      </c>
      <c r="B269" s="79"/>
      <c r="C269" s="79"/>
      <c r="D269" s="79"/>
      <c r="E269" s="79"/>
      <c r="F269" s="79"/>
      <c r="G269" s="79"/>
      <c r="H269" s="79"/>
      <c r="I269" s="79"/>
      <c r="M269" s="52">
        <f>M$10+M$13+M$17+M$19+M$22+M$24+M$27+M$29+M$32+M$35+M$40+M$42+M$44+SUM(M$47:M$48)+M$51+M$53+M$57+M$61+SUM(M$63:M$64)+M$66+SUM(M$68:M$69)+M$71+M$73+M$75+SUM(M$77:M$78)+SUM(M$80:M$81)+M$84+M$87+SUM(M$90:M$94)+M$100+M$102+SUM(M$105:M$107)+SUM(M$112:M$113)+SUM(M$117:M$119)+SUM(M$122:M$124)+SUM(M$126:M$127)+M$131+M$133+SUM(M$135:M$136)+M$140+SUM(M$142:M$145)+SUM(M$147:M$148)+SUM(M$150:M$156)+SUM(M$158:M$159)+SUM(M$161:M$162)+SUM(M$164:M$166)+SUM(M$168:M$170)+SUM(M$172:M$173)+SUM(M$175:M$178)+M$181+M$186+SUM(M$188:M$189)+M$191+SUM(M$194:M$196)+M$198+M$200+SUM(M$202:M$204)+M$208+M$211+M$214+M$217+M$220+M$223+SUM(M$225:M$226)+M$230+M$233+M$236+M$239+M$243+M$246+M$249+SUM(M$251:M$253)+SUM(M$255:M$256)+SUM(M$259:M$260)+SUM(M$262:M$264)+M$268</f>
        <v>0</v>
      </c>
      <c r="N269" s="25"/>
    </row>
    <row r="270" spans="1:14" ht="15" customHeight="1" x14ac:dyDescent="0.15">
      <c r="A270" s="79" t="s">
        <v>326</v>
      </c>
      <c r="B270" s="79"/>
      <c r="C270" s="79"/>
      <c r="D270" s="79"/>
      <c r="E270" s="79"/>
      <c r="F270" s="79"/>
      <c r="G270" s="79"/>
      <c r="H270" s="79"/>
      <c r="I270" s="79"/>
      <c r="M270" s="52">
        <f>(SUMIF($H$7:$H$268,1,$M$7:$M$268))*0.2</f>
        <v>0</v>
      </c>
      <c r="N270" s="25"/>
    </row>
    <row r="271" spans="1:14" ht="15" customHeight="1" x14ac:dyDescent="0.15">
      <c r="A271" s="79" t="s">
        <v>327</v>
      </c>
      <c r="B271" s="79"/>
      <c r="C271" s="79"/>
      <c r="D271" s="79"/>
      <c r="E271" s="79"/>
      <c r="F271" s="79"/>
      <c r="G271" s="79"/>
      <c r="H271" s="79"/>
      <c r="I271" s="79"/>
      <c r="M271" s="52">
        <f>SUM(M$269:M$270)</f>
        <v>0</v>
      </c>
      <c r="N271" s="25"/>
    </row>
    <row r="274" spans="1:14" ht="21.75" customHeight="1" x14ac:dyDescent="0.15">
      <c r="A274" s="80" t="s">
        <v>328</v>
      </c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35"/>
    </row>
    <row r="275" spans="1:14" ht="26.25" customHeight="1" x14ac:dyDescent="0.15">
      <c r="A275" s="81" t="s">
        <v>329</v>
      </c>
      <c r="B275" s="82"/>
      <c r="C275" s="82"/>
      <c r="D275" s="82"/>
      <c r="E275" s="82"/>
      <c r="F275" s="82"/>
      <c r="G275" s="82"/>
      <c r="H275" s="82"/>
      <c r="I275" s="82"/>
      <c r="J275" s="82"/>
      <c r="K275" s="82"/>
      <c r="L275" s="82"/>
      <c r="M275" s="83"/>
      <c r="N275" s="36"/>
    </row>
    <row r="276" spans="1:14" ht="15" customHeight="1" x14ac:dyDescent="0.15">
      <c r="A276" s="38" t="s">
        <v>330</v>
      </c>
      <c r="B276" s="26"/>
      <c r="C276" s="17" t="s">
        <v>331</v>
      </c>
      <c r="D276" s="20"/>
      <c r="E276" s="33"/>
      <c r="F276" s="33"/>
      <c r="G276" s="34"/>
      <c r="H276" s="23"/>
      <c r="I276" s="24"/>
      <c r="J276" s="42"/>
      <c r="K276" s="24"/>
      <c r="L276" s="24"/>
      <c r="M276" s="48"/>
      <c r="N276" s="30"/>
    </row>
    <row r="277" spans="1:14" ht="20.25" customHeight="1" x14ac:dyDescent="0.15">
      <c r="A277" s="38" t="s">
        <v>332</v>
      </c>
      <c r="B277" s="26"/>
      <c r="C277" s="17" t="s">
        <v>333</v>
      </c>
      <c r="D277" s="20" t="s">
        <v>15</v>
      </c>
      <c r="E277" s="19"/>
      <c r="F277" s="19">
        <v>10</v>
      </c>
      <c r="G277" s="23"/>
      <c r="H277" s="23">
        <v>1</v>
      </c>
      <c r="I277" s="24"/>
      <c r="J277" s="42"/>
      <c r="K277" s="24"/>
      <c r="L277" s="24"/>
      <c r="M277" s="48">
        <f t="shared" ref="M277" si="29">IF(ISNUMBER($K277),IF(ISNUMBER($G277),ROUND($K277*$G277,2),ROUND($K277*$F277,2)),IF(ISNUMBER($G277),ROUND($I277*$G277,2),ROUND($I277*$F277,2)))</f>
        <v>0</v>
      </c>
      <c r="N277" s="30"/>
    </row>
    <row r="278" spans="1:14" ht="15" customHeight="1" x14ac:dyDescent="0.15">
      <c r="A278" s="38"/>
      <c r="B278" s="26"/>
      <c r="C278" s="17" t="s">
        <v>172</v>
      </c>
      <c r="D278" s="11"/>
      <c r="E278" s="21"/>
      <c r="F278" s="21"/>
      <c r="G278" s="12"/>
      <c r="H278" s="12"/>
      <c r="I278" s="22"/>
      <c r="J278" s="22"/>
      <c r="K278" s="22"/>
      <c r="L278" s="22"/>
      <c r="M278" s="48"/>
      <c r="N278" s="30"/>
    </row>
    <row r="279" spans="1:14" ht="15" customHeight="1" x14ac:dyDescent="0.15">
      <c r="A279" s="38"/>
      <c r="B279" s="26"/>
      <c r="C279" s="17" t="s">
        <v>69</v>
      </c>
      <c r="D279" s="20" t="s">
        <v>88</v>
      </c>
      <c r="E279" s="19"/>
      <c r="F279" s="19">
        <v>10</v>
      </c>
      <c r="G279" s="23"/>
      <c r="H279" s="23">
        <v>1</v>
      </c>
      <c r="I279" s="24"/>
      <c r="J279" s="42"/>
      <c r="K279" s="24"/>
      <c r="L279" s="24"/>
      <c r="M279" s="48">
        <f>IF(ISNUMBER($K279),IF(ISNUMBER($G279),ROUND($K279*$G279,2),ROUND($K279*$F279,2)),IF(ISNUMBER($G279),ROUND($I279*$G279,2),ROUND($I279*$F279,2)))</f>
        <v>0</v>
      </c>
      <c r="N279" s="30"/>
    </row>
    <row r="280" spans="1:14" ht="17.25" customHeight="1" x14ac:dyDescent="0.15">
      <c r="A280" s="90" t="s">
        <v>334</v>
      </c>
      <c r="B280" s="91"/>
      <c r="C280" s="91"/>
      <c r="D280" s="91"/>
      <c r="E280" s="91"/>
      <c r="F280" s="91"/>
      <c r="G280" s="91"/>
      <c r="H280" s="91"/>
      <c r="I280" s="91"/>
      <c r="M280" s="53">
        <f>SUM(M$275:M$279)</f>
        <v>0</v>
      </c>
      <c r="N280" s="18"/>
    </row>
    <row r="281" spans="1:14" ht="15" customHeight="1" x14ac:dyDescent="0.15">
      <c r="A281" s="88" t="s">
        <v>335</v>
      </c>
      <c r="B281" s="89"/>
      <c r="C281" s="89"/>
      <c r="D281" s="89"/>
      <c r="E281" s="89"/>
      <c r="F281" s="89"/>
      <c r="G281" s="89"/>
      <c r="H281" s="89"/>
      <c r="I281" s="89"/>
      <c r="M281" s="54">
        <f>SUM(M$276:M$277)+M$279</f>
        <v>0</v>
      </c>
      <c r="N281" s="39"/>
    </row>
    <row r="282" spans="1:14" ht="15.75" customHeight="1" x14ac:dyDescent="0.15">
      <c r="A282" s="86" t="s">
        <v>336</v>
      </c>
      <c r="B282" s="87"/>
      <c r="C282" s="87"/>
      <c r="D282" s="87"/>
      <c r="E282" s="87"/>
      <c r="F282" s="87"/>
      <c r="G282" s="87"/>
      <c r="H282" s="87"/>
      <c r="I282" s="87"/>
      <c r="M282" s="55">
        <f>(SUMIF($H$275:$H$280,1,$M$275:$M$280))*0.2</f>
        <v>0</v>
      </c>
      <c r="N282" s="39"/>
    </row>
    <row r="283" spans="1:14" ht="15" customHeight="1" x14ac:dyDescent="0.15">
      <c r="A283" s="84" t="s">
        <v>337</v>
      </c>
      <c r="B283" s="85"/>
      <c r="C283" s="85"/>
      <c r="D283" s="85"/>
      <c r="E283" s="85"/>
      <c r="F283" s="85"/>
      <c r="G283" s="85"/>
      <c r="H283" s="85"/>
      <c r="I283" s="85"/>
      <c r="M283" s="56">
        <f>SUM(M$281:M$282)</f>
        <v>0</v>
      </c>
      <c r="N283" s="39"/>
    </row>
  </sheetData>
  <mergeCells count="61">
    <mergeCell ref="A270:I270"/>
    <mergeCell ref="A271:I271"/>
    <mergeCell ref="A274:M274"/>
    <mergeCell ref="A275:M275"/>
    <mergeCell ref="A283:I283"/>
    <mergeCell ref="A282:I282"/>
    <mergeCell ref="A281:I281"/>
    <mergeCell ref="A280:I280"/>
    <mergeCell ref="A257:I257"/>
    <mergeCell ref="A258:I258"/>
    <mergeCell ref="A265:I265"/>
    <mergeCell ref="A266:I266"/>
    <mergeCell ref="A269:I269"/>
    <mergeCell ref="A221:I221"/>
    <mergeCell ref="A224:I224"/>
    <mergeCell ref="A227:I227"/>
    <mergeCell ref="A250:I250"/>
    <mergeCell ref="A254:I254"/>
    <mergeCell ref="A240:I240"/>
    <mergeCell ref="A244:I244"/>
    <mergeCell ref="A247:I247"/>
    <mergeCell ref="A231:I231"/>
    <mergeCell ref="A234:I234"/>
    <mergeCell ref="A237:I237"/>
    <mergeCell ref="A215:I215"/>
    <mergeCell ref="A218:I218"/>
    <mergeCell ref="A201:I201"/>
    <mergeCell ref="A205:I205"/>
    <mergeCell ref="A209:I209"/>
    <mergeCell ref="A1:M1"/>
    <mergeCell ref="A2:M2"/>
    <mergeCell ref="A3:M3"/>
    <mergeCell ref="D5:M5"/>
    <mergeCell ref="A212:I212"/>
    <mergeCell ref="A197:I197"/>
    <mergeCell ref="A20:I20"/>
    <mergeCell ref="A23:I23"/>
    <mergeCell ref="A25:I25"/>
    <mergeCell ref="A11:I11"/>
    <mergeCell ref="A14:I14"/>
    <mergeCell ref="A45:I45"/>
    <mergeCell ref="A30:I30"/>
    <mergeCell ref="A33:I33"/>
    <mergeCell ref="A36:I36"/>
    <mergeCell ref="A37:I37"/>
    <mergeCell ref="A58:I58"/>
    <mergeCell ref="A88:I88"/>
    <mergeCell ref="A52:I52"/>
    <mergeCell ref="A49:I49"/>
    <mergeCell ref="A108:I108"/>
    <mergeCell ref="A114:I114"/>
    <mergeCell ref="A120:I120"/>
    <mergeCell ref="A128:I128"/>
    <mergeCell ref="A95:I95"/>
    <mergeCell ref="A96:I96"/>
    <mergeCell ref="A101:I101"/>
    <mergeCell ref="A180:I180"/>
    <mergeCell ref="A182:I182"/>
    <mergeCell ref="A190:I190"/>
    <mergeCell ref="A137:I137"/>
    <mergeCell ref="A179:I179"/>
  </mergeCells>
  <printOptions horizontalCentered="1"/>
  <pageMargins left="0" right="0" top="0.40625" bottom="0.82291666666666696" header="0" footer="0.40625"/>
  <pageSetup paperSize="9" orientation="portrait" useFirstPageNumber="1" r:id="rId1"/>
  <headerFooter>
    <oddFooter>&amp;CBECOME 29 - INGENIERIE FLUIDES&amp;RPage &amp;P sur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F09E936809CC42B26D8F2011EB3ED5" ma:contentTypeVersion="15" ma:contentTypeDescription="Crée un document." ma:contentTypeScope="" ma:versionID="e2e997eb6a35fc6ddaccf1f72e428160">
  <xsd:schema xmlns:xsd="http://www.w3.org/2001/XMLSchema" xmlns:xs="http://www.w3.org/2001/XMLSchema" xmlns:p="http://schemas.microsoft.com/office/2006/metadata/properties" xmlns:ns2="fc87034a-b12b-49e8-afdf-589425a93122" xmlns:ns3="4cb01d44-b3cc-46b6-83db-f866b6f7962c" targetNamespace="http://schemas.microsoft.com/office/2006/metadata/properties" ma:root="true" ma:fieldsID="9650c9f572056ee3920a24b6c6b1ed69" ns2:_="" ns3:_="">
    <xsd:import namespace="fc87034a-b12b-49e8-afdf-589425a93122"/>
    <xsd:import namespace="4cb01d44-b3cc-46b6-83db-f866b6f796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7034a-b12b-49e8-afdf-589425a931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a8d8669-3781-48ef-ac8d-763b8de0c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01d44-b3cc-46b6-83db-f866b6f7962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1406b9b-f313-46cf-b17c-1d2666c27929}" ma:internalName="TaxCatchAll" ma:showField="CatchAllData" ma:web="4cb01d44-b3cc-46b6-83db-f866b6f796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01d44-b3cc-46b6-83db-f866b6f7962c" xsi:nil="true"/>
    <lcf76f155ced4ddcb4097134ff3c332f xmlns="fc87034a-b12b-49e8-afdf-589425a931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B70766-5ABB-48F4-80A5-2BCC6F97F82B}"/>
</file>

<file path=customXml/itemProps2.xml><?xml version="1.0" encoding="utf-8"?>
<ds:datastoreItem xmlns:ds="http://schemas.openxmlformats.org/officeDocument/2006/customXml" ds:itemID="{CA20CC03-63C5-449D-BEF3-595DA97C2052}"/>
</file>

<file path=customXml/itemProps3.xml><?xml version="1.0" encoding="utf-8"?>
<ds:datastoreItem xmlns:ds="http://schemas.openxmlformats.org/officeDocument/2006/customXml" ds:itemID="{ADA2D997-E955-4216-9641-1BF07C6B16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N°10 _ </vt:lpstr>
      <vt:lpstr>'LOT N°10 _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LIZEN</dc:creator>
  <cp:lastModifiedBy>Eric LIZEN</cp:lastModifiedBy>
  <cp:lastPrinted>2025-02-17T10:46:10Z</cp:lastPrinted>
  <dcterms:created xsi:type="dcterms:W3CDTF">2025-02-17T10:35:32Z</dcterms:created>
  <dcterms:modified xsi:type="dcterms:W3CDTF">2025-03-13T13:25:12Z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0x01010018F09E936809CC42B26D8F2011EB3ED5</vt:lpwstr>
  </property>
</Properties>
</file>