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827"/>
  <workbookPr defaultThemeVersion="124226"/>
  <mc:AlternateContent xmlns:mc="http://schemas.openxmlformats.org/markup-compatibility/2006">
    <mc:Choice Requires="x15">
      <x15ac:absPath xmlns:x15ac="http://schemas.microsoft.com/office/spreadsheetml/2010/11/ac" url="C:\Users\PCT\Desktop\DCE\1- DCE\1- PIECES MARCHE\5- BPU\"/>
    </mc:Choice>
  </mc:AlternateContent>
  <xr:revisionPtr revIDLastSave="0" documentId="13_ncr:1_{B00621CC-D9EE-4278-8340-3CA29F803005}" xr6:coauthVersionLast="47" xr6:coauthVersionMax="47" xr10:uidLastSave="{00000000-0000-0000-0000-000000000000}"/>
  <bookViews>
    <workbookView xWindow="-118" yWindow="-118" windowWidth="25370" windowHeight="13667" tabRatio="521" firstSheet="6" activeTab="6" xr2:uid="{00000000-000D-0000-FFFF-FFFF00000000}"/>
  </bookViews>
  <sheets>
    <sheet name="30" sheetId="21" state="hidden" r:id="rId1"/>
    <sheet name="60" sheetId="24" state="hidden" r:id="rId2"/>
    <sheet name="120" sheetId="26" state="hidden" r:id="rId3"/>
    <sheet name="Cubature 30" sheetId="23" state="hidden" r:id="rId4"/>
    <sheet name="Cubature 60" sheetId="25" state="hidden" r:id="rId5"/>
    <sheet name="Cubature 120" sheetId="27" state="hidden" r:id="rId6"/>
    <sheet name="BPU" sheetId="33" r:id="rId7"/>
  </sheets>
  <definedNames>
    <definedName name="_xlnm.Print_Area" localSheetId="2">'120'!$A$1:$H$112</definedName>
    <definedName name="_xlnm.Print_Area" localSheetId="0">'30'!$A$1:$H$111</definedName>
    <definedName name="_xlnm.Print_Area" localSheetId="1">'60'!$A$1:$H$111</definedName>
    <definedName name="_xlnm.Print_Area" localSheetId="6">BPU!$A$1:$C$628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32" i="21" l="1"/>
  <c r="F32" i="24"/>
  <c r="H32" i="24" s="1"/>
  <c r="F32" i="26"/>
  <c r="B5" i="27"/>
  <c r="B15" i="27" s="1"/>
  <c r="B4" i="27"/>
  <c r="C20" i="27" s="1"/>
  <c r="H94" i="26"/>
  <c r="D109" i="26"/>
  <c r="D108" i="26"/>
  <c r="D107" i="26"/>
  <c r="D106" i="26"/>
  <c r="D105" i="26"/>
  <c r="H96" i="26"/>
  <c r="H95" i="26"/>
  <c r="G90" i="26"/>
  <c r="H90" i="26" s="1"/>
  <c r="G87" i="26"/>
  <c r="H87" i="26" s="1"/>
  <c r="H84" i="26"/>
  <c r="H81" i="26"/>
  <c r="H78" i="26"/>
  <c r="H77" i="26"/>
  <c r="H74" i="26"/>
  <c r="H73" i="26"/>
  <c r="H72" i="26"/>
  <c r="H71" i="26"/>
  <c r="H70" i="26"/>
  <c r="H69" i="26"/>
  <c r="H68" i="26"/>
  <c r="H67" i="26"/>
  <c r="H64" i="26"/>
  <c r="H63" i="26"/>
  <c r="H62" i="26"/>
  <c r="H61" i="26"/>
  <c r="H58" i="26"/>
  <c r="H57" i="26"/>
  <c r="H56" i="26"/>
  <c r="H55" i="26"/>
  <c r="H54" i="26"/>
  <c r="H53" i="26"/>
  <c r="H50" i="26"/>
  <c r="H49" i="26"/>
  <c r="H48" i="26"/>
  <c r="H47" i="26"/>
  <c r="H44" i="26"/>
  <c r="H40" i="26"/>
  <c r="H37" i="26"/>
  <c r="H36" i="26"/>
  <c r="H32" i="26"/>
  <c r="H28" i="26"/>
  <c r="H27" i="26"/>
  <c r="H8" i="26"/>
  <c r="E105" i="26" s="1"/>
  <c r="B5" i="25"/>
  <c r="B4" i="25"/>
  <c r="C20" i="25" s="1"/>
  <c r="D108" i="24"/>
  <c r="D107" i="24"/>
  <c r="D106" i="24"/>
  <c r="D105" i="24"/>
  <c r="D104" i="24"/>
  <c r="H95" i="24"/>
  <c r="H94" i="24"/>
  <c r="H90" i="24"/>
  <c r="G90" i="24"/>
  <c r="G87" i="24"/>
  <c r="H87" i="24" s="1"/>
  <c r="H84" i="24"/>
  <c r="H81" i="24"/>
  <c r="H78" i="24"/>
  <c r="H77" i="24"/>
  <c r="H74" i="24"/>
  <c r="H73" i="24"/>
  <c r="H72" i="24"/>
  <c r="H71" i="24"/>
  <c r="H70" i="24"/>
  <c r="H69" i="24"/>
  <c r="H68" i="24"/>
  <c r="H67" i="24"/>
  <c r="H64" i="24"/>
  <c r="H63" i="24"/>
  <c r="H62" i="24"/>
  <c r="H61" i="24"/>
  <c r="H58" i="24"/>
  <c r="H57" i="24"/>
  <c r="H56" i="24"/>
  <c r="H55" i="24"/>
  <c r="H54" i="24"/>
  <c r="H53" i="24"/>
  <c r="H50" i="24"/>
  <c r="H49" i="24"/>
  <c r="H48" i="24"/>
  <c r="H47" i="24"/>
  <c r="H44" i="24"/>
  <c r="H40" i="24"/>
  <c r="H37" i="24"/>
  <c r="H36" i="24"/>
  <c r="H28" i="24"/>
  <c r="H27" i="24"/>
  <c r="H8" i="24"/>
  <c r="E104" i="24" s="1"/>
  <c r="C21" i="23"/>
  <c r="C20" i="23"/>
  <c r="C19" i="23"/>
  <c r="D19" i="23" s="1"/>
  <c r="F31" i="21" s="1"/>
  <c r="C18" i="23"/>
  <c r="D18" i="23" s="1"/>
  <c r="F30" i="21" s="1"/>
  <c r="C17" i="23"/>
  <c r="F22" i="21" s="1"/>
  <c r="C14" i="23"/>
  <c r="B10" i="23"/>
  <c r="F19" i="21" s="1"/>
  <c r="B9" i="23"/>
  <c r="F18" i="21" s="1"/>
  <c r="B5" i="23"/>
  <c r="B7" i="23" s="1"/>
  <c r="D108" i="21"/>
  <c r="D107" i="21"/>
  <c r="D106" i="21"/>
  <c r="D105" i="21"/>
  <c r="D104" i="21"/>
  <c r="H95" i="21"/>
  <c r="G90" i="21"/>
  <c r="H90" i="21" s="1"/>
  <c r="G87" i="21"/>
  <c r="H87" i="21" s="1"/>
  <c r="H84" i="21"/>
  <c r="H81" i="21"/>
  <c r="H78" i="21"/>
  <c r="H77" i="21"/>
  <c r="H74" i="21"/>
  <c r="H73" i="21"/>
  <c r="H72" i="21"/>
  <c r="H71" i="21"/>
  <c r="H70" i="21"/>
  <c r="H69" i="21"/>
  <c r="H68" i="21"/>
  <c r="H67" i="21"/>
  <c r="H64" i="21"/>
  <c r="H63" i="21"/>
  <c r="H62" i="21"/>
  <c r="H61" i="21"/>
  <c r="H58" i="21"/>
  <c r="H57" i="21"/>
  <c r="H56" i="21"/>
  <c r="H55" i="21"/>
  <c r="H54" i="21"/>
  <c r="H53" i="21"/>
  <c r="H50" i="21"/>
  <c r="H49" i="21"/>
  <c r="H48" i="21"/>
  <c r="H47" i="21"/>
  <c r="H44" i="21"/>
  <c r="H40" i="21"/>
  <c r="H37" i="21"/>
  <c r="H36" i="21"/>
  <c r="H28" i="21"/>
  <c r="H27" i="21"/>
  <c r="H34" i="26" l="1"/>
  <c r="E108" i="26" s="1"/>
  <c r="H34" i="24"/>
  <c r="E107" i="24" s="1"/>
  <c r="C15" i="25"/>
  <c r="C15" i="27"/>
  <c r="C19" i="27"/>
  <c r="D19" i="27" s="1"/>
  <c r="F31" i="26" s="1"/>
  <c r="H31" i="26" s="1"/>
  <c r="C17" i="27"/>
  <c r="F22" i="26" s="1"/>
  <c r="H22" i="26" s="1"/>
  <c r="C17" i="25"/>
  <c r="F22" i="24" s="1"/>
  <c r="H22" i="24" s="1"/>
  <c r="F17" i="21"/>
  <c r="F23" i="21"/>
  <c r="C15" i="23"/>
  <c r="C16" i="23" s="1"/>
  <c r="F21" i="21" s="1"/>
  <c r="F24" i="21"/>
  <c r="B10" i="25"/>
  <c r="B15" i="25"/>
  <c r="B7" i="25"/>
  <c r="B10" i="27"/>
  <c r="B7" i="27"/>
  <c r="C18" i="27"/>
  <c r="C21" i="27"/>
  <c r="B9" i="27"/>
  <c r="F18" i="26" s="1"/>
  <c r="H18" i="26" s="1"/>
  <c r="C14" i="27"/>
  <c r="H92" i="26"/>
  <c r="E109" i="26" s="1"/>
  <c r="H92" i="24"/>
  <c r="E108" i="24" s="1"/>
  <c r="C19" i="25"/>
  <c r="C18" i="25"/>
  <c r="C21" i="25"/>
  <c r="B9" i="25"/>
  <c r="F18" i="24" s="1"/>
  <c r="H18" i="24" s="1"/>
  <c r="C14" i="25"/>
  <c r="H92" i="21"/>
  <c r="E108" i="21" s="1"/>
  <c r="H34" i="21"/>
  <c r="E107" i="21" s="1"/>
  <c r="H8" i="21"/>
  <c r="E104" i="21" s="1"/>
  <c r="B15" i="23"/>
  <c r="C16" i="25" l="1"/>
  <c r="F21" i="24" s="1"/>
  <c r="H21" i="24" s="1"/>
  <c r="C16" i="27"/>
  <c r="F21" i="26" s="1"/>
  <c r="H21" i="26" s="1"/>
  <c r="F19" i="24"/>
  <c r="H19" i="24" s="1"/>
  <c r="F24" i="24"/>
  <c r="H24" i="24" s="1"/>
  <c r="F17" i="24"/>
  <c r="H17" i="24" s="1"/>
  <c r="F23" i="24"/>
  <c r="H23" i="24" s="1"/>
  <c r="F17" i="26"/>
  <c r="H17" i="26" s="1"/>
  <c r="F23" i="26"/>
  <c r="H23" i="26" s="1"/>
  <c r="F19" i="26"/>
  <c r="H19" i="26" s="1"/>
  <c r="F24" i="26"/>
  <c r="H24" i="26" s="1"/>
  <c r="D18" i="27"/>
  <c r="F30" i="26" s="1"/>
  <c r="H30" i="26" s="1"/>
  <c r="H26" i="26" s="1"/>
  <c r="E107" i="26" s="1"/>
  <c r="D19" i="25"/>
  <c r="F31" i="24" s="1"/>
  <c r="H31" i="24" s="1"/>
  <c r="D18" i="25"/>
  <c r="F30" i="24" s="1"/>
  <c r="H30" i="24" s="1"/>
  <c r="H32" i="21"/>
  <c r="H26" i="24" l="1"/>
  <c r="E106" i="24" s="1"/>
  <c r="H16" i="24"/>
  <c r="E105" i="24" s="1"/>
  <c r="E109" i="24" s="1"/>
  <c r="E110" i="24" s="1"/>
  <c r="E111" i="24" s="1"/>
  <c r="H16" i="26"/>
  <c r="E106" i="26" s="1"/>
  <c r="E110" i="26" s="1"/>
  <c r="E111" i="26" s="1"/>
  <c r="E112" i="26" s="1"/>
  <c r="H19" i="21"/>
  <c r="H24" i="21"/>
  <c r="H31" i="21"/>
  <c r="H30" i="21"/>
  <c r="H23" i="21"/>
  <c r="H17" i="21"/>
  <c r="H18" i="21"/>
  <c r="H22" i="21"/>
  <c r="H26" i="21" l="1"/>
  <c r="E106" i="21" s="1"/>
  <c r="H21" i="21"/>
  <c r="H16" i="21" s="1"/>
  <c r="E105" i="21" s="1"/>
  <c r="E109" i="21" l="1"/>
  <c r="E110" i="21" s="1"/>
  <c r="E111" i="21" s="1"/>
</calcChain>
</file>

<file path=xl/sharedStrings.xml><?xml version="1.0" encoding="utf-8"?>
<sst xmlns="http://schemas.openxmlformats.org/spreadsheetml/2006/main" count="1270" uniqueCount="542">
  <si>
    <t>N° prix</t>
  </si>
  <si>
    <t>Désignation</t>
  </si>
  <si>
    <t>Unité</t>
  </si>
  <si>
    <t>Quantité</t>
  </si>
  <si>
    <t>Prix</t>
  </si>
  <si>
    <t>Somme</t>
  </si>
  <si>
    <t>I - INSTALLATION DE CHANTIER</t>
  </si>
  <si>
    <t>Piquetage général</t>
  </si>
  <si>
    <t>Ff</t>
  </si>
  <si>
    <t>Installation et repli du cantonnement</t>
  </si>
  <si>
    <t>Signalisation de chantier</t>
  </si>
  <si>
    <t>II - TERRASSEMENT</t>
  </si>
  <si>
    <t>Terrassement en tranchée</t>
  </si>
  <si>
    <r>
      <t>m</t>
    </r>
    <r>
      <rPr>
        <vertAlign val="superscript"/>
        <sz val="10"/>
        <rFont val="Arial"/>
        <family val="2"/>
      </rPr>
      <t>3</t>
    </r>
  </si>
  <si>
    <t>Découpage du revêtement à la scie mécanique</t>
  </si>
  <si>
    <t>ml</t>
  </si>
  <si>
    <t>Démolition de chaussée</t>
  </si>
  <si>
    <r>
      <t>m</t>
    </r>
    <r>
      <rPr>
        <vertAlign val="superscript"/>
        <sz val="10"/>
        <rFont val="Arial"/>
        <family val="2"/>
      </rPr>
      <t>2</t>
    </r>
  </si>
  <si>
    <t>Remblaiement de la tranchée</t>
  </si>
  <si>
    <t>Grave Naturel Traité 0/31,5 pour remblai</t>
  </si>
  <si>
    <t>Evacuation des déblais et mise en décharge</t>
  </si>
  <si>
    <t>Compactage</t>
  </si>
  <si>
    <t>III - GENIE CIVIL ET REFECTION</t>
  </si>
  <si>
    <t>Dalle de fondation en béton armé pour ouvrage de stockage</t>
  </si>
  <si>
    <t xml:space="preserve">  u</t>
  </si>
  <si>
    <t>Dalle de répartition en béton armé pour chaussée située au dessus de l'ouvrage de stockage</t>
  </si>
  <si>
    <t>Réfection de chaussée</t>
  </si>
  <si>
    <t>IV - EQUIPEMENT HYDRAULIQUE</t>
  </si>
  <si>
    <t>Grillage détectable</t>
  </si>
  <si>
    <t>Coude fonte à joint à contrebrides boulonnées PN16</t>
  </si>
  <si>
    <t>Dn = 100 mm</t>
  </si>
  <si>
    <t>u</t>
  </si>
  <si>
    <t>V - CITERNE DE STOSKAGE ET ACCESSOIRES</t>
  </si>
  <si>
    <t>Crépine pour aspiration incendie</t>
  </si>
  <si>
    <t>TOTAL H.T</t>
  </si>
  <si>
    <t>TOTAL T.T.C</t>
  </si>
  <si>
    <t>COMMUNE DE VARENNES CHANGY (45)</t>
  </si>
  <si>
    <t>RENFORCEMENT DE LA DEFENSE INCENDIE</t>
  </si>
  <si>
    <t>Détail Estimatif et Quantitatif</t>
  </si>
  <si>
    <r>
      <t xml:space="preserve">Diamètre canalisation </t>
    </r>
    <r>
      <rPr>
        <b/>
        <sz val="10"/>
        <rFont val="Arial"/>
        <family val="2"/>
      </rPr>
      <t>DN en mm</t>
    </r>
  </si>
  <si>
    <r>
      <t xml:space="preserve">Largeur de tranchée </t>
    </r>
    <r>
      <rPr>
        <b/>
        <sz val="10"/>
        <rFont val="Arial"/>
        <family val="2"/>
      </rPr>
      <t>en m</t>
    </r>
  </si>
  <si>
    <r>
      <t xml:space="preserve">Profondeur de tranchée </t>
    </r>
    <r>
      <rPr>
        <b/>
        <sz val="10"/>
        <rFont val="Arial"/>
        <family val="2"/>
      </rPr>
      <t>en m</t>
    </r>
  </si>
  <si>
    <r>
      <t xml:space="preserve">Longueur de conduite </t>
    </r>
    <r>
      <rPr>
        <b/>
        <sz val="10"/>
        <rFont val="Arial"/>
        <family val="2"/>
      </rPr>
      <t>en m</t>
    </r>
  </si>
  <si>
    <t>Matériaux de remblai et de réfection</t>
  </si>
  <si>
    <t>Hauteur (m)</t>
  </si>
  <si>
    <t>Volume (m3)</t>
  </si>
  <si>
    <t>Surface (m2)</t>
  </si>
  <si>
    <t>Sablon</t>
  </si>
  <si>
    <t>Lit de pose</t>
  </si>
  <si>
    <t>Assise et enrobage</t>
  </si>
  <si>
    <t>SOMME</t>
  </si>
  <si>
    <t>Grave calcaire</t>
  </si>
  <si>
    <t>Grave bitume</t>
  </si>
  <si>
    <t>Béton bitumineux</t>
  </si>
  <si>
    <t>Constat huissier</t>
  </si>
  <si>
    <t>Travaux à proximité de réseaux existants</t>
  </si>
  <si>
    <t>Sable pour remblai</t>
  </si>
  <si>
    <t>T.E. fonte à 3 brides PN16</t>
  </si>
  <si>
    <t>Vidange</t>
  </si>
  <si>
    <t>Raccordement sur conduites existantes</t>
  </si>
  <si>
    <t>DOE</t>
  </si>
  <si>
    <t>Poteau incendie y compris esse de réglage, raccordement et moyen de protection</t>
  </si>
  <si>
    <t>Dn = 160 mm</t>
  </si>
  <si>
    <t>Dn = 90 mm</t>
  </si>
  <si>
    <t>Dn = 63 mm</t>
  </si>
  <si>
    <t>Dn = 50 mm</t>
  </si>
  <si>
    <t>Canalisation PVC PN16</t>
  </si>
  <si>
    <t>Robinet Vanne à Opercule PN 16</t>
  </si>
  <si>
    <t>DN = 100 mm</t>
  </si>
  <si>
    <t>DN = 60 mm</t>
  </si>
  <si>
    <t>DN = 125mm</t>
  </si>
  <si>
    <t>DN = 125/125 mm</t>
  </si>
  <si>
    <t>DN = 125/100 mm</t>
  </si>
  <si>
    <t>DN = 125/80 mm</t>
  </si>
  <si>
    <t>DN = 125/65 mm</t>
  </si>
  <si>
    <t>DN = 125/60 mm</t>
  </si>
  <si>
    <t>DN = 125/50 mm</t>
  </si>
  <si>
    <t>DN = 125 mm</t>
  </si>
  <si>
    <t>DN = 50 mm</t>
  </si>
  <si>
    <t>Dn = 150/125 mm</t>
  </si>
  <si>
    <t>Dn = 125/125 mm</t>
  </si>
  <si>
    <t>Dn = 140/125 mm</t>
  </si>
  <si>
    <t>Dn = 90/80 mm</t>
  </si>
  <si>
    <t>Dn = 65/63 mm</t>
  </si>
  <si>
    <t>Dn = 63/60 mm</t>
  </si>
  <si>
    <t>Dn = 60/60 mm</t>
  </si>
  <si>
    <t>Cônes à brides</t>
  </si>
  <si>
    <t>1/4 DN 125 mm</t>
  </si>
  <si>
    <t>1/8 DN 125 mm</t>
  </si>
  <si>
    <t>1/16 DN 125 mm</t>
  </si>
  <si>
    <t>1/32 DN 125 mm</t>
  </si>
  <si>
    <t>Adaptateur à bride PN16</t>
  </si>
  <si>
    <t>Raccordement sur les conduites de branchement y compris collier, robinet et accessoires</t>
  </si>
  <si>
    <t>Béton Bitumineux Semi Grenu sur 6 cm</t>
  </si>
  <si>
    <t>Ventouse AUTOMATIQUE</t>
  </si>
  <si>
    <t>Dn = 40 mm</t>
  </si>
  <si>
    <t>DN = 140/25 mm</t>
  </si>
  <si>
    <t>TVA 20%</t>
  </si>
  <si>
    <t>Chassis speed</t>
  </si>
  <si>
    <t>Robinet à flotteur pour remplissage automatique</t>
  </si>
  <si>
    <t>Réservoir</t>
  </si>
  <si>
    <r>
      <t xml:space="preserve">1 trou d'homme </t>
    </r>
    <r>
      <rPr>
        <sz val="10"/>
        <rFont val="Arial"/>
        <family val="2"/>
      </rPr>
      <t>avec remplissage et évent de ventilation (DN80/90), aspiration (raccord et tuyauterie DN 102/114) et robinet flotteur</t>
    </r>
    <r>
      <rPr>
        <b/>
        <sz val="10"/>
        <rFont val="Arial"/>
        <family val="2"/>
      </rPr>
      <t xml:space="preserve">
</t>
    </r>
    <r>
      <rPr>
        <sz val="10"/>
        <rFont val="Arial"/>
        <family val="2"/>
      </rPr>
      <t>1 support de regard, 1 chambre d'accès polyethylène et tampon de piste D400 fonte couvercle étanche</t>
    </r>
  </si>
  <si>
    <t>RECAPITULATIF Secteur 1 : Route de Lorris</t>
  </si>
  <si>
    <t>Secteur 1 : Route de Lorris</t>
  </si>
  <si>
    <t>Démolition chaussée (m²)</t>
  </si>
  <si>
    <t>Découpage revêtement (ml)</t>
  </si>
  <si>
    <r>
      <t xml:space="preserve">Aménagement réserve naturelle
</t>
    </r>
    <r>
      <rPr>
        <sz val="10"/>
        <rFont val="Arial"/>
        <family val="2"/>
      </rPr>
      <t>Dispositif fixe d'aspiration avec raccord, canalisation et crépine et aménagement de l'accès y compris terrassement et génie civil</t>
    </r>
  </si>
  <si>
    <t>Dn = 75 mm</t>
  </si>
  <si>
    <t>Grave bitume sur 12 cm</t>
  </si>
  <si>
    <t>Remise en état de l'existant</t>
  </si>
  <si>
    <t>m²</t>
  </si>
  <si>
    <t>Remise en état</t>
  </si>
  <si>
    <t>RI1</t>
  </si>
  <si>
    <t>Volume Déblais / terrassement (m3)</t>
  </si>
  <si>
    <t>Volume</t>
  </si>
  <si>
    <t>Dalle lestage</t>
  </si>
  <si>
    <t>Dalle répartition</t>
  </si>
  <si>
    <t>sous voirie</t>
  </si>
  <si>
    <t>Oui</t>
  </si>
  <si>
    <r>
      <t xml:space="preserve">Réservoir de 60 m3 tout équipé
</t>
    </r>
    <r>
      <rPr>
        <sz val="10"/>
        <rFont val="Arial"/>
        <family val="2"/>
      </rPr>
      <t>Simple paroi enterré
Revêtement extérieur résistant à 2500 Volts
1 TH 600/720 plaque 600X720 ep 6</t>
    </r>
  </si>
  <si>
    <r>
      <t xml:space="preserve">Réservoir de 30 m3 tout équipé
</t>
    </r>
    <r>
      <rPr>
        <sz val="10"/>
        <rFont val="Arial"/>
        <family val="2"/>
      </rPr>
      <t>Simple paroi enterré
Revêtement extérieur résistant à 2500 Volts
1 TH 600/720 plaque 600X720 ep 6</t>
    </r>
  </si>
  <si>
    <r>
      <t xml:space="preserve">Réservoir de 120 m3 tout équipé
</t>
    </r>
    <r>
      <rPr>
        <sz val="10"/>
        <rFont val="Arial"/>
        <family val="2"/>
      </rPr>
      <t>Simple paroi enterré
Revêtement extérieur résistant à 2500 Volts
1 TH 600/720 plaque 600X720 ep 6</t>
    </r>
  </si>
  <si>
    <t>N° DES</t>
  </si>
  <si>
    <t>DESIGNATION DES DIVERSES NATURES D’OUVRAGES</t>
  </si>
  <si>
    <t>PRIX EXPRIMES EN CHIFFRES</t>
  </si>
  <si>
    <t>PRIX</t>
  </si>
  <si>
    <t>PRIX EXPRIMES EN LETTRES</t>
  </si>
  <si>
    <t>CHAPITRE  1 - INSTALLATION DE CHANTIER</t>
  </si>
  <si>
    <t>01 01</t>
  </si>
  <si>
    <t>PIQUETAGE GENERAL</t>
  </si>
  <si>
    <t>Piquetage général comprenant :</t>
  </si>
  <si>
    <t>- les frais de topographie,</t>
  </si>
  <si>
    <t>- l'implantation des points en coordonnées sur les plans,</t>
  </si>
  <si>
    <t>- les frais de piquetage spécial au voisinage des câbles, canalisations,</t>
  </si>
  <si>
    <t>- les frais occasionnés par les démarches à effectuer auprès des concessionnaires de réseau (câbles, canalisations,…),</t>
  </si>
  <si>
    <t>- l'exécution des plans de pose et de calepinage,</t>
  </si>
  <si>
    <t>- le tirage des documents à remettre au Maître d'Œuvre,</t>
  </si>
  <si>
    <t>- la fourniture de main d’œuvre, piquets, jalons cordeaux, outils et appareils optiques nécessaires à ces opérations,</t>
  </si>
  <si>
    <t>- la conservation et le déplacement éventuel des piquets.</t>
  </si>
  <si>
    <t>- la remise d'un PAQ et d'un PPSPS</t>
  </si>
  <si>
    <t>Le forfait sera rémunéré à l’avancement du chantier.</t>
  </si>
  <si>
    <r>
      <t>LE FORFAIT</t>
    </r>
    <r>
      <rPr>
        <sz val="10"/>
        <rFont val="Tahoma"/>
        <family val="2"/>
      </rPr>
      <t xml:space="preserve"> ………………………………………………………………………………………………………………</t>
    </r>
  </si>
  <si>
    <t>………………….</t>
  </si>
  <si>
    <t>01 02</t>
  </si>
  <si>
    <t>INSTALLATION ET REPLI DU CANTONNEMENT</t>
  </si>
  <si>
    <t>Installation et repli de chantier comprenant :</t>
  </si>
  <si>
    <t>- l'amenée à pied d’œuvre, le repli en fin de travaux de toutes les installations, de tous les équipements administratifs techniques, sanitaires, de sécurité nécessaires à la réalisation des travaux (bureaux de chantier, de réunion, bungalows, installations de service et de cantonnement, WC, douches, électricité, téléphone…),</t>
  </si>
  <si>
    <t>- les clôtures,</t>
  </si>
  <si>
    <t>- le gardiennage,</t>
  </si>
  <si>
    <t>- l'affichage réglementaire,</t>
  </si>
  <si>
    <t>- les aires de stockage et de dépôts divers,</t>
  </si>
  <si>
    <t>- l'entretien régulier et nécessaire des voies de circulation,</t>
  </si>
  <si>
    <t>- toutes les dépenses de main d’œuvre, de transport, d'énergie, d'amortissement, de dévaluation des installations et équipements pendant les travaux.</t>
  </si>
  <si>
    <t>Le forfait sera rémunéré à 60 % à l'installation et 40 % au repli.</t>
  </si>
  <si>
    <t>01 03</t>
  </si>
  <si>
    <t>SIGNALISATION DE CHANTIER</t>
  </si>
  <si>
    <t>Signalisation provisoire de chantier comprenant la fourniture et mise en œuvre :</t>
  </si>
  <si>
    <t>- d'un panneau d'information de chantier (2.50 m X 1.50 m), y compris le déplacement éventuel en cours de chantier,</t>
  </si>
  <si>
    <t>- des barrières de protection,</t>
  </si>
  <si>
    <t>- des feux tricolores à compte à rebours et à batterie pour les alternats à mettre en œuvre,</t>
  </si>
  <si>
    <t>- de tout équipement nécessaire à la bonne circulation pendant le chantier notamment tous les panneaux nécessaires aux déviations de la circulation,</t>
  </si>
  <si>
    <t>- la mise à disposition d'ouvriers qualifiés pour régler la circulation,</t>
  </si>
  <si>
    <t>- toutes sujétions pour être en conformité avec la réglementation en vigueur.</t>
  </si>
  <si>
    <t>- pour déviation de la circulation ou pour circulation par alternat manuel</t>
  </si>
  <si>
    <t>01 04</t>
  </si>
  <si>
    <t xml:space="preserve">CONSTAT D’UN HUISSIER </t>
  </si>
  <si>
    <t>Ce prix rémunère quel que soit le nombre de passage la réalisation d’un constat d’huissier pré et post travaux sur toute la zone de travaux et à proximité immédiate (y compris intérieure et extérieure des habitations).</t>
  </si>
  <si>
    <t>Le forfait sera rémunéré à l’avancement du chantier sur présentation des justificatifs du passage de l’huissier.</t>
  </si>
  <si>
    <t>01 05</t>
  </si>
  <si>
    <t>TRAVAUX A PROXIMITE DES RESEAUX EXISTANTS</t>
  </si>
  <si>
    <t>01 05 01</t>
  </si>
  <si>
    <t>LOCALISATION DE RESEAUX ENTERRES</t>
  </si>
  <si>
    <t>Moyens matériels et humains mis en œuvre pour permettre la localisation de réseau enterré par procédé non intrusif, quelle que soit la technique, et permettant d'atteindre une précision en x, y, z de classe A.</t>
  </si>
  <si>
    <r>
      <t>LE METRE LINEAIRE</t>
    </r>
    <r>
      <rPr>
        <sz val="10"/>
        <rFont val="Tahoma"/>
        <family val="2"/>
      </rPr>
      <t xml:space="preserve"> ………………………………………………………………………………………………….</t>
    </r>
  </si>
  <si>
    <t>01 05 02</t>
  </si>
  <si>
    <t>LOCALISATION DE RESEAU ENTERRE REALISES HORS CHANTIER</t>
  </si>
  <si>
    <t>Travaux ponctuels de localisation de réseau enterré réalisés hors chantier par des techniques de terrassements mécaniques et manuelles conformes au guide technique. Ce prix est établi à l'unité</t>
  </si>
  <si>
    <r>
      <t>L'UNITE</t>
    </r>
    <r>
      <rPr>
        <sz val="10"/>
        <rFont val="Tahoma"/>
        <family val="2"/>
      </rPr>
      <t xml:space="preserve"> …………………………………………………………………………………………………………….</t>
    </r>
  </si>
  <si>
    <t>1 05 03</t>
  </si>
  <si>
    <t>LOCALISATION DE RESEAU ENTERRE REALISES EN PHASE DE CHANTIER</t>
  </si>
  <si>
    <t>Travaux ponctuels de localisation de réseau enterré en phase chantier par des techniques de terrassement mécaniques et manuels conformes au guide technique. Ce prix est établi à l'unité</t>
  </si>
  <si>
    <t>1 05 04</t>
  </si>
  <si>
    <t>TRAVAUX DE DEGAGEMENT PARTIEL OU TOTAL DES RESEAUX ENTERRES</t>
  </si>
  <si>
    <t>Travaux de dégagement partiel ou total des réseaux enterrés situés dans la tranchée ou à proximité de celle-ci, exécutés par tout moyens mécaniques appropriés et à la main si nécessaire, et conformes au guide technique. Ce prix est établi à l'unité</t>
  </si>
  <si>
    <t>1 05 05</t>
  </si>
  <si>
    <t>MISE EN PLACE DE PROTECTIONS POUR LE MAINTIEN DES RESEAUX ENTERRES</t>
  </si>
  <si>
    <t>Mise en place de protections mécaniques ou d'éléments mécaniques permettant le maintien des réseaux enterrés situés dans la zone de terrassement. Prestation payée au mètre de réseau effectivement protégé ou maintenu.</t>
  </si>
  <si>
    <r>
      <t>LE METRE LINEAIRE</t>
    </r>
    <r>
      <rPr>
        <sz val="10"/>
        <rFont val="Tahoma"/>
        <family val="2"/>
      </rPr>
      <t xml:space="preserve"> …………………………………………………………………………………………………….</t>
    </r>
  </si>
  <si>
    <t>CHAPITRE 2 - TRAVAUX DE TERRASSEMENT</t>
  </si>
  <si>
    <t>02 01</t>
  </si>
  <si>
    <r>
      <t>TERRASSEMENT EN TRANCHEE</t>
    </r>
    <r>
      <rPr>
        <sz val="10"/>
        <rFont val="Tahoma"/>
        <family val="2"/>
      </rPr>
      <t xml:space="preserve"> </t>
    </r>
  </si>
  <si>
    <t>Ce prix rémunère le terrassement en tranchée (y compris terrains rocheux) pour la pose de canalisations conformément aux coupes types jointes au dossier, y compris :</t>
  </si>
  <si>
    <t>- le blindage jointif de la fouille (si nécessaire) par des panneaux, par des profils ou par des palplanches et l’enlèvement,</t>
  </si>
  <si>
    <t>- l'extraction des déblais de toutes natures sauf terrain rocheux compact et vieilles maçonneries</t>
  </si>
  <si>
    <t>- l'arrachage et le tronçonnage de racines diverses s'il y a lieu,</t>
  </si>
  <si>
    <t>- la confection des puits de service, cavalières et planches de roulage provisoires sur la tranchée,</t>
  </si>
  <si>
    <t>- l'épuisement ou la dérivation des eaux de toutes provenances nécessitant une installation de pompage d'une puissance inférieure à 3 kW,</t>
  </si>
  <si>
    <t>- le réglage du fond (y compris compactage) et des parois de la fouille.</t>
  </si>
  <si>
    <t>- les terrassements complémentaires pour sur largeurs éventuelles nécessitées pour la pose des canalisations et de leurs accessoires;</t>
  </si>
  <si>
    <t>- décapage de la terre végétale et la mise en dépôt,</t>
  </si>
  <si>
    <r>
      <t>LE METRE CUBE</t>
    </r>
    <r>
      <rPr>
        <sz val="10"/>
        <rFont val="Tahoma"/>
        <family val="2"/>
      </rPr>
      <t xml:space="preserve"> …………………………………………………………………………………………………………….</t>
    </r>
  </si>
  <si>
    <t>02 02</t>
  </si>
  <si>
    <t>TRAVERSEE DE VOIRIE</t>
  </si>
  <si>
    <t>02 02 01</t>
  </si>
  <si>
    <t>PAR FONCAGE</t>
  </si>
  <si>
    <t>Ce prix rémunère la traversée de voirie par fonçage avec fourreau centreur selon les prescriptions du CCTP</t>
  </si>
  <si>
    <r>
      <t xml:space="preserve">L'UNITE </t>
    </r>
    <r>
      <rPr>
        <sz val="10"/>
        <rFont val="Tahoma"/>
        <family val="2"/>
      </rPr>
      <t>…………………………………………………………………………………</t>
    </r>
  </si>
  <si>
    <t>02 02 02</t>
  </si>
  <si>
    <t>SOUS FOURREAUX</t>
  </si>
  <si>
    <t>Ce prix rémunère le passage de la conduite sous fourreaux (fourreaux déjà présent)</t>
  </si>
  <si>
    <r>
      <t xml:space="preserve">LE METRE LINEAIRE </t>
    </r>
    <r>
      <rPr>
        <sz val="10"/>
        <rFont val="Tahoma"/>
        <family val="2"/>
      </rPr>
      <t>…………………………………………………………………………………</t>
    </r>
  </si>
  <si>
    <t>02 03</t>
  </si>
  <si>
    <t>DECOUPAGE SOIGNE DU REVETEMENT A LA SCIE MECANIQUE</t>
  </si>
  <si>
    <t>Ce prix rémunère le découpage du revêtement à la scie à sol tractée quels que soient l'épaisseur et le type de revêtement avec traçage préalable.</t>
  </si>
  <si>
    <r>
      <t xml:space="preserve">LE METRE LINEAIRE DECOUPE </t>
    </r>
    <r>
      <rPr>
        <sz val="10"/>
        <rFont val="Tahoma"/>
        <family val="2"/>
      </rPr>
      <t>…………………………………………………………………………………</t>
    </r>
  </si>
  <si>
    <t>02 04</t>
  </si>
  <si>
    <t>DEMOLITION DE CHAUSSEE</t>
  </si>
  <si>
    <t>Démolition de chaussées macadamisées, goudronnées ou pavées, asphaltées, cimentées ou à revêtements spéciaux, y compris le hérisson, le caniveau et aires de trottoirs.</t>
  </si>
  <si>
    <t>Ce prix comprend également l'évacuation des produits en décharge publique.</t>
  </si>
  <si>
    <r>
      <t>LE METRE CARRE</t>
    </r>
    <r>
      <rPr>
        <sz val="10"/>
        <rFont val="Tahoma"/>
        <family val="2"/>
      </rPr>
      <t xml:space="preserve"> …………………………………………………………………………………………………………</t>
    </r>
  </si>
  <si>
    <t>02 05</t>
  </si>
  <si>
    <t>EVACUATION DES DEBLAIS ET MISE EN DECHARGE</t>
  </si>
  <si>
    <t>Ce prix rémunère la l'évacuation des déblais en excès ou impropres aux remblais en décharge (CET de classe 3) du choix de l'entreprise, quelle que soit la distance, compris :</t>
  </si>
  <si>
    <t>- le chargement au moment de l'extraction ou après reprise sur stock dans l'emprise du chantier,</t>
  </si>
  <si>
    <t>- le transport au lieu de mise en décharge,</t>
  </si>
  <si>
    <t>- les frais de décharge inclus (CET 3)</t>
  </si>
  <si>
    <t>- toutes sujétions pour fournitures, main d’œuvre et de mise en œuvre.</t>
  </si>
  <si>
    <t>02 06</t>
  </si>
  <si>
    <t>REMBLAIEMENT DE LA TRANCHEE</t>
  </si>
  <si>
    <t>02 06 01</t>
  </si>
  <si>
    <t>SABLE POUR REMBLAI</t>
  </si>
  <si>
    <t>Ce prix rémunère la fourniture et la mise en œuvre de matériau sableux d'une granulométrie 0/2 autour de canalisations ou réserves, y compris :</t>
  </si>
  <si>
    <t>- transport,</t>
  </si>
  <si>
    <t>- déchargement,</t>
  </si>
  <si>
    <t>- stockage,</t>
  </si>
  <si>
    <t>- reprise éventuelle,</t>
  </si>
  <si>
    <t>- toutes sujétions pour fournitures, main d’œuvre et de mise en œuvre,</t>
  </si>
  <si>
    <t>- lit de pose et enrobage de canalisations posées hors nappe.</t>
  </si>
  <si>
    <t>02 06 02</t>
  </si>
  <si>
    <t>GRAVE CALCAIRE 0/31,5 POUR REMBLAI</t>
  </si>
  <si>
    <t>Ce prix rémunère la fourniture et la mise en œuvre de matériau graveleux d'une granulométrie 0/31.5, y compris :</t>
  </si>
  <si>
    <t>- le transport,</t>
  </si>
  <si>
    <t>- le déchargement,</t>
  </si>
  <si>
    <t>- le stockage,</t>
  </si>
  <si>
    <t>- la reprise éventuelle,</t>
  </si>
  <si>
    <t>- le compactage (95 % de l'Optimum Proctor modifié AASHO).</t>
  </si>
  <si>
    <t>02 06 03</t>
  </si>
  <si>
    <t>UTILISATION DES DEBLAIS EN REMBLAIS</t>
  </si>
  <si>
    <t>Ce prix rémunère la réutilisation des matériaux en place pour les remblais et comprend :</t>
  </si>
  <si>
    <t>02 07</t>
  </si>
  <si>
    <t>COMPACTAGE DES REMBLAIS PAR COUCHE DE 30 CM</t>
  </si>
  <si>
    <t>Ce prix rémunère le compactage des remblais par couche de 30 cm hors sable 0/2.</t>
  </si>
  <si>
    <t>02 08</t>
  </si>
  <si>
    <t>PASSAGE EN ENCORBELLEMENT</t>
  </si>
  <si>
    <t>Ce prix rémunère le passage en encorbellement de la conduite avec matériaux fonte verouillé</t>
  </si>
  <si>
    <t>- y compris toutes les pièces de raccordement</t>
  </si>
  <si>
    <r>
      <t>LE METRE LINEAIRE</t>
    </r>
    <r>
      <rPr>
        <sz val="10"/>
        <rFont val="Tahoma"/>
        <family val="2"/>
      </rPr>
      <t xml:space="preserve"> …………………………………………………………………………………………………………</t>
    </r>
  </si>
  <si>
    <t>CHAPITRE 3 – GENIE CIVIL ET REFECTION</t>
  </si>
  <si>
    <t>03 01</t>
  </si>
  <si>
    <t>REFECTION DE CHAUSSEE</t>
  </si>
  <si>
    <t>03 01 01</t>
  </si>
  <si>
    <t>APPORT ET MISE EN ŒUVRE DE GRAVE BITUME 0/20 (EPAISSEUR 0.12m)</t>
  </si>
  <si>
    <t>Ce prix rémunère au mètre carré, la fourniture et la mise en œuvre de grave bitume 0/20 d’épaisseur 0.12m.</t>
  </si>
  <si>
    <t xml:space="preserve">Ce prix comprend notamment : </t>
  </si>
  <si>
    <t xml:space="preserve">- la fourniture des granulats, du bitume et du filler, </t>
  </si>
  <si>
    <t>- la fabrication, le transport et le déchargement à pied d'œuvre</t>
  </si>
  <si>
    <t xml:space="preserve">- la mise en oeuvre manuelle ou mécanique en tout emplacement (raccords avec les voies affluentes, etc.) </t>
  </si>
  <si>
    <t xml:space="preserve">- toutes sujétions de réglage et de compactage </t>
  </si>
  <si>
    <r>
      <t xml:space="preserve">LE METRE CARRE </t>
    </r>
    <r>
      <rPr>
        <sz val="10"/>
        <rFont val="Tahoma"/>
        <family val="2"/>
      </rPr>
      <t>……………………………………………………………………………………………………….</t>
    </r>
  </si>
  <si>
    <t>03 01 02</t>
  </si>
  <si>
    <t>REFECTION DE CHAUSSE EN BETON BITUMINEUX 0/10 DE COULEUR NOIR SUR UNE EPAISSEUR DE 6 CM</t>
  </si>
  <si>
    <t>- Ce prix rémunère au mètre carré, la fourniture, à pied d’œuvre, le déchargement et la mise en œuvre d’un béton bitumineux 0/10 sur une épaisseur de 6 cm après émulsion d’accrochage préalable.</t>
  </si>
  <si>
    <t>- Ce prix comprend également le cylindrage des enrobés et la fermeture par joint à émulsion.</t>
  </si>
  <si>
    <t>03 01 03</t>
  </si>
  <si>
    <t>REFECTION DE CHAUSSE EN BI-COUCHE AU LIANT AMELIORE</t>
  </si>
  <si>
    <t>- Ce prix rémunère au mètre carré, ll'execution d'un enduit bi-couche 6/10-4/6 à l'émulsion de bitume améliorer dosé à 69 % - 1,00 kg/m² et 1,300 kg/m², à la lance ou à la rampe</t>
  </si>
  <si>
    <t>- Il comprend la fourniture et la mise en œuvre de gravillon calcaire 6/10 - 4/6</t>
  </si>
  <si>
    <t>- y compris toutes sujétions</t>
  </si>
  <si>
    <t>03 02</t>
  </si>
  <si>
    <t>AUTRES REFECTION</t>
  </si>
  <si>
    <t>03 02 01</t>
  </si>
  <si>
    <t>CALCAIRE</t>
  </si>
  <si>
    <t>Ce prix rémunère au mètre carré, la fourniture, à pied d’œuvre, le déchargement et la mise en œuvre de calcaire sur une épaisseur de 20 cm</t>
  </si>
  <si>
    <t>Ce prix comprend également le cylindrage</t>
  </si>
  <si>
    <t>03 02 02</t>
  </si>
  <si>
    <t>ACCOTEMENT ENHERBE</t>
  </si>
  <si>
    <t>Ce prix rémunère au mètre carré, la recfection d'accottement enherbé (ou chemin) à l'identique avec mise en place de terre végétale et engazonnement</t>
  </si>
  <si>
    <t>03 03</t>
  </si>
  <si>
    <t>RECONSTITUTION RESEAU D’EAU PLUVIAL</t>
  </si>
  <si>
    <t>03 03 01</t>
  </si>
  <si>
    <t>REFECTION BUSAGE</t>
  </si>
  <si>
    <t xml:space="preserve">Ce prix rémunère la dépose et repose du busage existant avec réfection de surface à l’identique </t>
  </si>
  <si>
    <t>Ce prix rémunère :</t>
  </si>
  <si>
    <t>- le terassement à la pelle ou manuelle pour la dépose du busage</t>
  </si>
  <si>
    <t>- Décrottage et mise en stock des buses existantes</t>
  </si>
  <si>
    <t>- Evacuation des déblais et mise en décharge</t>
  </si>
  <si>
    <t>- Sable et matériau d'apport grave 0/31,5 pour remblai</t>
  </si>
  <si>
    <t>- Compactage</t>
  </si>
  <si>
    <t>- Repose de canalisation existante</t>
  </si>
  <si>
    <t>- Fourniture et pose de nouveau busage</t>
  </si>
  <si>
    <t>- Raccordement sur fossé existant</t>
  </si>
  <si>
    <t>- Refection de surface à l'identique (enrobé, bicouche, calcaire, pavé ou autre)</t>
  </si>
  <si>
    <t>Toutes sujétions</t>
  </si>
  <si>
    <r>
      <t>LE METRE LINEAIRE</t>
    </r>
    <r>
      <rPr>
        <sz val="10"/>
        <rFont val="Tahoma"/>
        <family val="2"/>
      </rPr>
      <t xml:space="preserve"> ……………………………………………………………………………………………………</t>
    </r>
  </si>
  <si>
    <t>03 03 02</t>
  </si>
  <si>
    <t>REFECTION FOSSE</t>
  </si>
  <si>
    <t>Ce prix rémunère le reprofilage de fossé à l'engin mécanique y compris pose et repose têtes d'aqueduc et toutes sujétions</t>
  </si>
  <si>
    <t>CHAPITRE 4 – EQUIPEMENT HYDRAULIQUE</t>
  </si>
  <si>
    <t>04 01</t>
  </si>
  <si>
    <t>CANALISATIONS FONTE PN16</t>
  </si>
  <si>
    <t>Fourniture et la pose en tranchée ouverte de canalisations en fonte ductile PN16 conformes à la norme NF EN 545 de Décembre 1994témoin pour le verrouillage</t>
  </si>
  <si>
    <t>Fonte ductile de classe 50 en barre de 6m utile, à verrouillage automatique avec joint à insert métallique et muni d’une bague témoin pour le verrouillage</t>
  </si>
  <si>
    <t>- la fourniture des tuyaux, le transport à pied d’œuvre et le bardage</t>
  </si>
  <si>
    <t>- le dressage du fond de la tranchée,</t>
  </si>
  <si>
    <t>- la pose des tuyaux, en tranchée ouverte ou en élévation à toute profondeur ou hauteur,</t>
  </si>
  <si>
    <t>- la façon des niches pour les emboîtements s'il y a lieu,</t>
  </si>
  <si>
    <t>- la descente, le rapprochement et la mise en place des tuyaux de raccords,</t>
  </si>
  <si>
    <t>- les coupes de tuyaux nécessaires,</t>
  </si>
  <si>
    <t>- la confection des joints courants ou spéciaux y compris toutes les fournitures accessoires,</t>
  </si>
  <si>
    <t>- le calage de la conduite au fond de la tranchée,</t>
  </si>
  <si>
    <t>- le cas échéant, la mise en place de la conduite en élévation sur des colliers de supports,</t>
  </si>
  <si>
    <t>- la fourniture et pose de grillage avertisseur de couleur bleu, placé à 40 cm au dessus de la conduite de largeur minimum 20 cm. Ce grillage sera impérativement équipé d’un ruban métallique.</t>
  </si>
  <si>
    <t>- la fourniture et la pose des accessoires (joints courants …), le montage et le raccordement étanche</t>
  </si>
  <si>
    <t>- toutes les sujétions liées au travail dans l'eau et dans l'embarras des étais.</t>
  </si>
  <si>
    <t>04 01 01</t>
  </si>
  <si>
    <t>DN 250 mm</t>
  </si>
  <si>
    <r>
      <t xml:space="preserve">LE METRE LINEAIRE </t>
    </r>
    <r>
      <rPr>
        <sz val="10"/>
        <rFont val="Tahoma"/>
        <family val="2"/>
      </rPr>
      <t>………………………………………………………………………………………………….</t>
    </r>
  </si>
  <si>
    <t>04 01 02</t>
  </si>
  <si>
    <t>DN 200 mm</t>
  </si>
  <si>
    <t>04 01 03</t>
  </si>
  <si>
    <t>DN 150 mm</t>
  </si>
  <si>
    <t>04 01 04</t>
  </si>
  <si>
    <t>DN 125 mm</t>
  </si>
  <si>
    <t>04 01 05</t>
  </si>
  <si>
    <t>DN 100 mm</t>
  </si>
  <si>
    <t>04 01 06</t>
  </si>
  <si>
    <t>DN 80 mm</t>
  </si>
  <si>
    <t>04 01 07</t>
  </si>
  <si>
    <t>DN 60 mm</t>
  </si>
  <si>
    <t>04 02</t>
  </si>
  <si>
    <t>CANALISATIONS FONTE VEROUILLEE ET CALORIFUGEE PN16</t>
  </si>
  <si>
    <t>Fourniture et la pose en tranchée ouverte de canalisations en fonte ductile verouillée PN16 conformes à la norme NF EN 545 de Décembre 1994.</t>
  </si>
  <si>
    <t>04 02 01</t>
  </si>
  <si>
    <t>04 02 02</t>
  </si>
  <si>
    <t>04 02 03</t>
  </si>
  <si>
    <t>04 02 04</t>
  </si>
  <si>
    <t>04 02 05</t>
  </si>
  <si>
    <t>04 02 06</t>
  </si>
  <si>
    <t>04 02 07</t>
  </si>
  <si>
    <t>04 03</t>
  </si>
  <si>
    <t>CANALISATIONS PVC PN16</t>
  </si>
  <si>
    <t>Fourniture et la pose en tranchée ouverte de canalisations en PVC PN16 conformes à la norme NF 1452-2</t>
  </si>
  <si>
    <t>04 03 01</t>
  </si>
  <si>
    <t>04 03 02</t>
  </si>
  <si>
    <t>DN 160 mm</t>
  </si>
  <si>
    <t>04 03 03</t>
  </si>
  <si>
    <t>04 03 04</t>
  </si>
  <si>
    <t>DN 110 mm</t>
  </si>
  <si>
    <t>04 03 05</t>
  </si>
  <si>
    <t>DN 90 mm</t>
  </si>
  <si>
    <t>04 03 06</t>
  </si>
  <si>
    <t>DN 63 mm</t>
  </si>
  <si>
    <t>04 03 07</t>
  </si>
  <si>
    <t>DN 50 mm</t>
  </si>
  <si>
    <t>04 04</t>
  </si>
  <si>
    <t>SUPRESSION CONDUITE EXISTANTE</t>
  </si>
  <si>
    <t>- la recherche éventuelle</t>
  </si>
  <si>
    <t>- la fourniture et la pose de pièce de raccordement à brides en fonte ductile, plaque pleine à brides en fonte ductile</t>
  </si>
  <si>
    <t>- le terrassement, déblais, remblais, et refection de surface à l'identique aux extrémités des conduites qui seront abandonnées</t>
  </si>
  <si>
    <t>- et toutes sujétions</t>
  </si>
  <si>
    <r>
      <t xml:space="preserve">L'UNITE </t>
    </r>
    <r>
      <rPr>
        <sz val="10"/>
        <rFont val="Tahoma"/>
        <family val="2"/>
      </rPr>
      <t>………………………………………………………………………………………………….</t>
    </r>
  </si>
  <si>
    <t>04 05</t>
  </si>
  <si>
    <t>SUPRESSION BOUCHE A CLE EXISTANTE</t>
  </si>
  <si>
    <t>- le retrait de l'ensemble de BAC existante à abandonner (tube allonge, BAC, dalot ciment) et évacuation en décharge appropriée</t>
  </si>
  <si>
    <t>- le terrassement, déblais, remblais, et refection de surface à l'identique</t>
  </si>
  <si>
    <t>04 06</t>
  </si>
  <si>
    <t>SUPRESSION PIECE SPECIALE</t>
  </si>
  <si>
    <t>- Le retrait des pièces spéciales type vannes, té, ventouse et évacuation en décharge appropriée</t>
  </si>
  <si>
    <t>- la fourniture et la pose de pièce de raccordement à brides en fonte et raccordement</t>
  </si>
  <si>
    <t>- la fourniture et la pose de plaques pleines à brides pour l'obstruction de la conduite de part et d'autres</t>
  </si>
  <si>
    <t>04 07</t>
  </si>
  <si>
    <t>PLAQUE PLEINE</t>
  </si>
  <si>
    <t>- la fourniture et la pose de plaques pleines à brides</t>
  </si>
  <si>
    <t>04 08</t>
  </si>
  <si>
    <t>FOURNITURE ET POSE DE TE FONTE DUCTILE PN 16 A 3 BRIDES</t>
  </si>
  <si>
    <r>
      <t xml:space="preserve">Fourniture et pose de Té fonte ductile à 3 brides tournantes, de pression de fonctionnement admissible de 16 bars </t>
    </r>
    <r>
      <rPr>
        <b/>
        <sz val="10"/>
        <rFont val="Tahoma"/>
        <family val="2"/>
      </rPr>
      <t>y compris pièces de raccordement</t>
    </r>
  </si>
  <si>
    <t>Ce prix rémunère :</t>
  </si>
  <si>
    <t>- le transport à pied d’œuvre,</t>
  </si>
  <si>
    <t>- la pose en tranchée ouverte, sous regard ou en élévation,</t>
  </si>
  <si>
    <t>- la fourniture des boulons,</t>
  </si>
  <si>
    <t>- la façon des joints,</t>
  </si>
  <si>
    <t>- la fourniture et la pose des pièces de raccordement en fonte ductile (adaptateur à brides auto-butée...)</t>
  </si>
  <si>
    <t>- confection de butée ou socle en béton</t>
  </si>
  <si>
    <t>- y compris toutes les sujétions de fourniture et de main d’œuvre.</t>
  </si>
  <si>
    <t>04 08 01</t>
  </si>
  <si>
    <t>DN INFERIEUR OU EGALE A 100 MM</t>
  </si>
  <si>
    <t>04 08 02</t>
  </si>
  <si>
    <t>DN COMPRIS ENTRE 100 ET 200 MM</t>
  </si>
  <si>
    <t>04 08 03</t>
  </si>
  <si>
    <t>DN SUPERIEUR A 200 MM</t>
  </si>
  <si>
    <t>04 09</t>
  </si>
  <si>
    <t>FOURNITURE ET POSE DE ROBINETS VANNES A OPERCULE PN 16</t>
  </si>
  <si>
    <r>
      <t xml:space="preserve">Fourniture et pose de robinets-vannes à opercule, de pression de fonctionnement admissible de 16 bars, en fonte ductile, à deux brides </t>
    </r>
    <r>
      <rPr>
        <b/>
        <sz val="10"/>
        <rFont val="Tahoma"/>
        <family val="2"/>
      </rPr>
      <t>y compris pièces de raccordement</t>
    </r>
  </si>
  <si>
    <t>- la fourniture et la pose des pièces de raccordement en fonte ductile (bride auto-butée)</t>
  </si>
  <si>
    <t>- BAC complète (tabernacle, tube allonge, tige allonge, bouche à clé ronde rehaussable et mise à niveau, dalot ciment)</t>
  </si>
  <si>
    <t>04 09 01</t>
  </si>
  <si>
    <t>D = 250 MM</t>
  </si>
  <si>
    <r>
      <t xml:space="preserve">L’UNITE </t>
    </r>
    <r>
      <rPr>
        <sz val="10"/>
        <rFont val="Tahoma"/>
        <family val="2"/>
      </rPr>
      <t>…………………………………………………………………………………………………………………….</t>
    </r>
  </si>
  <si>
    <t>04 09 02</t>
  </si>
  <si>
    <t>D = 200 MM</t>
  </si>
  <si>
    <t>04 09 03</t>
  </si>
  <si>
    <t>D = 150 MM</t>
  </si>
  <si>
    <t>04 09 04</t>
  </si>
  <si>
    <t>D = 125 MM</t>
  </si>
  <si>
    <t>04 09 05</t>
  </si>
  <si>
    <t>D = 100 MM</t>
  </si>
  <si>
    <t>04 09 06</t>
  </si>
  <si>
    <t>D = 80 MM</t>
  </si>
  <si>
    <t>04 09 07</t>
  </si>
  <si>
    <t>D = 60 MM</t>
  </si>
  <si>
    <t>04 09 08</t>
  </si>
  <si>
    <t>D = 50 MM</t>
  </si>
  <si>
    <t>04 10</t>
  </si>
  <si>
    <t>RACCORDEMENTS SUR CONDUITE EXISTANTE</t>
  </si>
  <si>
    <t>Il s'agit des raccordement hors raccordement avec pièces spéciales (té, prise en charge ou vanne)</t>
  </si>
  <si>
    <t>Ce prix rémunère le raccordement de nouvelles conduites sur les anciennes avec pièces de raccordement (adaptateur à brides auto-butée)</t>
  </si>
  <si>
    <t>04 10 01</t>
  </si>
  <si>
    <t>04 10 02</t>
  </si>
  <si>
    <t>04 10 03</t>
  </si>
  <si>
    <t>04 11</t>
  </si>
  <si>
    <t>COUDE FONTE A BRIDE</t>
  </si>
  <si>
    <r>
      <t xml:space="preserve">Fourniture et pose de coude fonte, de pression de fonctionnement admissible de 16 bars, en fonte ductile, à deux brides </t>
    </r>
    <r>
      <rPr>
        <b/>
        <sz val="10"/>
        <rFont val="Tahoma"/>
        <family val="2"/>
      </rPr>
      <t>y compris pièces de raccordement</t>
    </r>
  </si>
  <si>
    <t>Coude type 1/8, 1/16, 1/32</t>
  </si>
  <si>
    <t>04 11 01</t>
  </si>
  <si>
    <t>04 11 02</t>
  </si>
  <si>
    <t>04 11 03</t>
  </si>
  <si>
    <t>04 12</t>
  </si>
  <si>
    <t>COUDE FONTE VEROUILLE A BRIDE</t>
  </si>
  <si>
    <t>- la fourniture et la pose des pièces de raccordement en fonte ductile (adaptateur à brides verrouillés...)</t>
  </si>
  <si>
    <t>04 12 01</t>
  </si>
  <si>
    <t>04 12 02</t>
  </si>
  <si>
    <t>04 12 03</t>
  </si>
  <si>
    <t>04 13</t>
  </si>
  <si>
    <t>CONE FONTE A BRIDE</t>
  </si>
  <si>
    <r>
      <t xml:space="preserve">Fourniture et pose de cone fonte, de pression de fonctionnement admissible de 16 bars, en fonte ductile, à deux brides </t>
    </r>
    <r>
      <rPr>
        <b/>
        <sz val="10"/>
        <rFont val="Tahoma"/>
        <family val="2"/>
      </rPr>
      <t>y compris pièces de raccordement</t>
    </r>
  </si>
  <si>
    <t>04 13 01</t>
  </si>
  <si>
    <t>04 13 02</t>
  </si>
  <si>
    <t>04 13 03</t>
  </si>
  <si>
    <t>04 14</t>
  </si>
  <si>
    <t>VIDANGE</t>
  </si>
  <si>
    <r>
      <t xml:space="preserve">Fourniture et pose de robinets-vannes à opercule, de pression de fonctionnement admissible de 16 bars, en fonte ductile, à deux brides </t>
    </r>
    <r>
      <rPr>
        <b/>
        <sz val="10"/>
        <rFont val="Tahoma"/>
        <family val="2"/>
      </rPr>
      <t>y compris pièces de raccordement, PE pour la sortie et 2 BAC</t>
    </r>
  </si>
  <si>
    <t>- BAC complète pour la vanne (tabernacle, tube allonge, tige allonge, bouche à clé ronde rehaussable et mise à niveau, dalot béton)</t>
  </si>
  <si>
    <t>- BAC pour la remontée du PE (bouche à clé ronde rehaussable et mise à niveau, dalot ciment)</t>
  </si>
  <si>
    <t>- la conduite d'évacuation d'une longueur maximale de 6 m avec son grillage détectable,</t>
  </si>
  <si>
    <t>04 14 01</t>
  </si>
  <si>
    <t>04 14 02</t>
  </si>
  <si>
    <t>DN SUPERIEUR A 100 MM</t>
  </si>
  <si>
    <t>04 14 03</t>
  </si>
  <si>
    <t>PLUE VALUE POUR PASSAGE DE LA VIDANGE SOUS VOIRIE (en tranchee ouverte ou foncage avec refection à l'identique)</t>
  </si>
  <si>
    <t>04 15</t>
  </si>
  <si>
    <t>POSE DE VENTOUSES TRIPLE FONCTIONS PFA 16 BARS</t>
  </si>
  <si>
    <t>Fourniture et pose de ventouses triple fonctions avec robinet d'arrêt avec bride, pression de fonctionnement admissible de 16 bars</t>
  </si>
  <si>
    <t>- fourniture et pose de la ventouse</t>
  </si>
  <si>
    <t>- y compris té, cone et vannes et autres pièces de raccordement en fonte ductile (adaptateur à brides auto-butée...)</t>
  </si>
  <si>
    <t>- la fourniture des boulons, la façon des joints, confection de butée ou socle en béton</t>
  </si>
  <si>
    <r>
      <t xml:space="preserve">- fourniture et mise en œuvre d'un </t>
    </r>
    <r>
      <rPr>
        <b/>
        <sz val="10"/>
        <rFont val="Tahoma"/>
        <family val="2"/>
      </rPr>
      <t>regard</t>
    </r>
    <r>
      <rPr>
        <sz val="10"/>
        <rFont val="Tahoma"/>
        <family val="2"/>
      </rPr>
      <t xml:space="preserve"> 2,00 X 1,50 avec </t>
    </r>
    <r>
      <rPr>
        <b/>
        <sz val="10"/>
        <rFont val="Tahoma"/>
        <family val="2"/>
      </rPr>
      <t>tampon fonte</t>
    </r>
    <r>
      <rPr>
        <sz val="10"/>
        <rFont val="Tahoma"/>
        <family val="2"/>
      </rPr>
      <t xml:space="preserve"> 400 kN de diamètre intérieur 1200 mm quelque soit la profondeur.</t>
    </r>
  </si>
  <si>
    <t>04 15 01</t>
  </si>
  <si>
    <t>04 15 02</t>
  </si>
  <si>
    <t>04 15 03</t>
  </si>
  <si>
    <t>04 16</t>
  </si>
  <si>
    <t>RACCORDEMENT SUR BRANCHEMENTS EXISTANTS</t>
  </si>
  <si>
    <t>- les terrassements en terrains publics ou privés, à la main ou à l’engin, à toute profondeur et dans des terrains de toutes natures, avec, autant que de besoin, protection et blindage des fouilles, épuisement des eaux de toutes origines, … , le stockage des terres extraites en vue de leur réemploi ou leur évacuation en CET agréé, l’évacuation de tous les déchets en CET agréé,</t>
  </si>
  <si>
    <t>- le raccordement du nouveau branchement à l'existant en partie privée ou public</t>
  </si>
  <si>
    <t>- la prise en charge du branchement</t>
  </si>
  <si>
    <t>- le percement de la conduite avec outil spécial, la fourniture et pose du collier de prise en charge et du robinet de prise en charge, y compris BAC rehaussable (tube allonge PVC, tabernacle, tête de bouche à clé en fonte carrée, rallonge de manœuvre, mise à niveau, dalot ciment).</t>
  </si>
  <si>
    <t>- nettoyage, désinfection des pièces à monter</t>
  </si>
  <si>
    <t>- protection anti-corrosion (bande grasse 20 cm) sur l'ensemble de la pièce ert boulonnerie</t>
  </si>
  <si>
    <t>- il comprend toutes les pièces de raccordement nécessaires en laiton après validation avec le maitre d'ouvrage et maitre d'œuvre</t>
  </si>
  <si>
    <t>- la fourniture, la pose du PE pour ce raccordement</t>
  </si>
  <si>
    <t>- fourniture, transport et mise en œuvre de sable en fond de tranchée sur une épaisseur de 10 cm et enrobage de la canalisation</t>
  </si>
  <si>
    <t>- la fourniture et la pose d'un fourreau bleu de diamètre 60 mm</t>
  </si>
  <si>
    <t>- la fourniture, la pose et l'étanchéité de la conduite en PE PN16 bars dans fourreau et accessoires avec raccord laiton après validation du maitre d'ouvrage et maitre d'œuvre</t>
  </si>
  <si>
    <t>- la fourniture, transport et mise en œuvre de grave calcaire sur une épaisseur de 40 cm</t>
  </si>
  <si>
    <t>- Nettoyage et désinfection avant mise en service</t>
  </si>
  <si>
    <t>- Essai pression comprenant l’amenée et la mise en place du matériel nécessaire à l’essai, la réalisation de l’essai pendant 30 min, le repli du matériel, le rapport d’essai, toutes sujétions de réalisation</t>
  </si>
  <si>
    <t>- Contrôle de compactage</t>
  </si>
  <si>
    <r>
      <t>- l</t>
    </r>
    <r>
      <rPr>
        <sz val="10"/>
        <rFont val="Tahoma"/>
        <family val="2"/>
      </rPr>
      <t>e remblaiement et le compactage des fouilles conformément aux fascicules du CCTG et aux spécifications du CCTP,</t>
    </r>
  </si>
  <si>
    <r>
      <t>- l</t>
    </r>
    <r>
      <rPr>
        <sz val="10"/>
        <rFont val="Tahoma"/>
        <family val="2"/>
      </rPr>
      <t>a réfection de surface telles qu’elles l’étaient initialement : enrobé, bicouche, béton, pavés, terre végétale, surface enherbée…</t>
    </r>
  </si>
  <si>
    <t>- travaux de plomberie</t>
  </si>
  <si>
    <t>04 16 01</t>
  </si>
  <si>
    <t>POUR COMPTEUR DN 15</t>
  </si>
  <si>
    <t>04 16 02</t>
  </si>
  <si>
    <t>POUR COMPTEUR DN 20</t>
  </si>
  <si>
    <t>PLUS VALUE AU ML POUR REPRISE DE BRANCHEMENT &gt; 6ML</t>
  </si>
  <si>
    <r>
      <t xml:space="preserve">LE METRE LINEAIRE </t>
    </r>
    <r>
      <rPr>
        <sz val="10"/>
        <rFont val="Tahoma"/>
        <family val="2"/>
      </rPr>
      <t>…………………………………………………………………………….</t>
    </r>
  </si>
  <si>
    <t>04 17</t>
  </si>
  <si>
    <t>CITERNEAU</t>
  </si>
  <si>
    <t>- la fourniture et la pose du regard compact. Le prix comprend toutes les sujétions pour le passage et le raccordement des canalisations ou à poser et assurer leur protection (fourreau),</t>
  </si>
  <si>
    <t>04 17 01</t>
  </si>
  <si>
    <t>04 17 02</t>
  </si>
  <si>
    <t>04 18</t>
  </si>
  <si>
    <t>REGARD BETON</t>
  </si>
  <si>
    <r>
      <rPr>
        <sz val="10"/>
        <rFont val="Tahoma"/>
        <family val="2"/>
      </rPr>
      <t>- la fourniture et la pose du citerneau en béton avec</t>
    </r>
    <r>
      <rPr>
        <b/>
        <sz val="10"/>
        <rFont val="Times New Roman"/>
        <family val="1"/>
      </rPr>
      <t xml:space="preserve"> </t>
    </r>
    <r>
      <rPr>
        <sz val="10"/>
        <rFont val="Tahoma"/>
        <family val="2"/>
      </rPr>
      <t>tampon articulé sécurité D400. Le prix comprend toutes les sujétions pour le passage et le raccordement des canalisations ou à poser et assurer leur protection (fourreau),</t>
    </r>
  </si>
  <si>
    <t>04 19</t>
  </si>
  <si>
    <t>POTEAU INCENDIE</t>
  </si>
  <si>
    <t>Fourniture de poteau incendie type «  saphir », y compris le transport, le stockage, les massifs de butée et d’ancrage et toutes les sujétions de fourniture et de main d’œuvre ainsi que moyen de protection du poteau</t>
  </si>
  <si>
    <t>Fourniture de esse de réglage et conduite de raccordement, y compris le transport, le stockage et toutes les sujétions de fourniture et de main d’œuvre.</t>
  </si>
  <si>
    <t>04 19 01</t>
  </si>
  <si>
    <t>DN 100</t>
  </si>
  <si>
    <t>04 20</t>
  </si>
  <si>
    <t>CABLETTE CUIVRE</t>
  </si>
  <si>
    <t>- la fourniture et la pose sous fourreau TPC rouge de cablette en cuivre 16 mm² pour la protection cathodique y compris pièces de raccordement sur cablette existante</t>
  </si>
  <si>
    <t>04 21</t>
  </si>
  <si>
    <t>CABLE PILOTE</t>
  </si>
  <si>
    <t>- la fourniture et la pose sous fourreau TPC vert du cable pilote 8 paires y compris pièces de raccordement sur cable existant avec boitier étanche</t>
  </si>
  <si>
    <t>CHAPITRE 5 - TRAVAUX DIVERS</t>
  </si>
  <si>
    <t>05 01</t>
  </si>
  <si>
    <t>ESSAI DE PRESSION</t>
  </si>
  <si>
    <t>L’essai de pression sera réalisé conformément au fascicule n°71 du CCTG et du CCTP. La pression hydraulique d’épreuve en tranchée sera spécifiée par le Maître d’œuvre.</t>
  </si>
  <si>
    <t>Ce prix rémunère la fourniture et la mise en place du dispositif d’essai, et la dépose en fin d’essai. Lorsque l’essai de l’entreprise sera concluant, celle-ci convoquera le Maître d’œuvre et le concessionnaire qui enregistrera sur traceur le résultat.</t>
  </si>
  <si>
    <t>Les raccordements seront réalisés, après essai concluant constaté, sur les parties préalablement essayées. Ce prix rémunère la fourniture et mise en place des toutes les pièces provisoires de fermeture et toutes les pièces définitives de raccordement entre sections.</t>
  </si>
  <si>
    <t>05 01 01</t>
  </si>
  <si>
    <t>AMENEE ET REPLI DU MATERIEL QUEL QUE SOIT LE NOMBRE</t>
  </si>
  <si>
    <t>05 01 02</t>
  </si>
  <si>
    <t>EXECUTION DES ESSAIS</t>
  </si>
  <si>
    <t>05 02</t>
  </si>
  <si>
    <t>ESSAI DE COMPACTAGE</t>
  </si>
  <si>
    <t>L'exécution des essais de compactage réalisé par un organisme extérieur (1 point tous les 50 m)</t>
  </si>
  <si>
    <t>05 03</t>
  </si>
  <si>
    <t>DESINFECTION</t>
  </si>
  <si>
    <t>Les essais seront réalisés conformément à l’article 70 du fascicule n°71 du CCTG et à l’article III.25 du CCTP – PARTIE EAU POTABLE</t>
  </si>
  <si>
    <t>La désinfection du réseau nouvellement créé, comprenant: le terrassement sur les extrémités des canalisations si nécessaires pour la mise en œuvre des pièces de raccordements pour purge du réseau et rinçage si besoin avant désinfection, mise en œuvre de tuyau de vidange vers fossé, égout ou exutoire adapté, désinfection, fourniture de l'eau.</t>
  </si>
  <si>
    <t>05 04</t>
  </si>
  <si>
    <t>ANALYSE BACTERIOLOGIQUE</t>
  </si>
  <si>
    <t>Ce prix comprend le prélèvement et l'analyse bactériologique avant remise en service</t>
  </si>
  <si>
    <r>
      <t>LE FORFAIT</t>
    </r>
    <r>
      <rPr>
        <sz val="10"/>
        <color theme="1"/>
        <rFont val="Tahoma"/>
        <family val="2"/>
      </rPr>
      <t xml:space="preserve"> ………………………………………………………………………………………………………………</t>
    </r>
  </si>
  <si>
    <t>05 05</t>
  </si>
  <si>
    <t>DOSSIER DE RECOLEMENT</t>
  </si>
  <si>
    <t>Etablissement du dossier de récolement conformément au CCTP, en 3 exemplaires et un CD au format AUTOCAD.</t>
  </si>
  <si>
    <r>
      <t xml:space="preserve">y compris plans de recollement </t>
    </r>
    <r>
      <rPr>
        <b/>
        <sz val="10"/>
        <color theme="1"/>
        <rFont val="Tahoma"/>
        <family val="2"/>
      </rPr>
      <t>géoréférencés au GPS</t>
    </r>
    <r>
      <rPr>
        <sz val="10"/>
        <color theme="1"/>
        <rFont val="Tahoma"/>
        <family val="2"/>
      </rPr>
      <t xml:space="preserve"> en X, Y et Z (classe de précision A pour les conduites et les organes hydrauliques y compris branchements) : plan général du réseau sur fond de plan informatique, plan de détail avec caractéristiques des tuyaux et des organes hydrauliques, branchements, obtention du fond de plan à la charge de l'entreprise</t>
    </r>
  </si>
  <si>
    <t>Vu pour être annexé à mon acte d’engagement</t>
  </si>
  <si>
    <t>en date du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</si>
</sst>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7" formatCode="#,##0.00\ &quot;€&quot;;\-#,##0.00\ &quot;€&quot;"/>
    <numFmt numFmtId="44" formatCode="_-* #,##0.00\ &quot;€&quot;_-;\-* #,##0.00\ &quot;€&quot;_-;_-* &quot;-&quot;??\ &quot;€&quot;_-;_-@_-"/>
    <numFmt numFmtId="164" formatCode="#,##0.00\ &quot;€&quot;"/>
    <numFmt numFmtId="165" formatCode="0.0"/>
  </numFmts>
  <fonts count="37" x14ac:knownFonts="1">
    <font>
      <sz val="11"/>
      <color theme="1"/>
      <name val="Calibri"/>
      <family val="2"/>
      <scheme val="minor"/>
    </font>
    <font>
      <b/>
      <sz val="20"/>
      <name val="Arial"/>
      <family val="2"/>
    </font>
    <font>
      <sz val="20"/>
      <name val="Arial"/>
      <family val="2"/>
    </font>
    <font>
      <b/>
      <sz val="12"/>
      <name val="Arial"/>
      <family val="2"/>
    </font>
    <font>
      <sz val="12"/>
      <name val="Arial"/>
      <family val="2"/>
    </font>
    <font>
      <b/>
      <sz val="10"/>
      <name val="Arial"/>
      <family val="2"/>
    </font>
    <font>
      <sz val="10"/>
      <name val="Arial"/>
      <family val="2"/>
    </font>
    <font>
      <sz val="10"/>
      <name val="Arial"/>
      <family val="2"/>
    </font>
    <font>
      <vertAlign val="superscript"/>
      <sz val="10"/>
      <name val="Arial"/>
      <family val="2"/>
    </font>
    <font>
      <i/>
      <sz val="10"/>
      <name val="Arial"/>
      <family val="2"/>
    </font>
    <font>
      <b/>
      <i/>
      <u/>
      <sz val="10"/>
      <name val="Arial"/>
      <family val="2"/>
    </font>
    <font>
      <b/>
      <sz val="10"/>
      <color rgb="FFFF0000"/>
      <name val="Arial"/>
      <family val="2"/>
    </font>
    <font>
      <sz val="10"/>
      <color rgb="FFFF0000"/>
      <name val="Arial"/>
      <family val="2"/>
    </font>
    <font>
      <sz val="10"/>
      <color rgb="FF00B0F0"/>
      <name val="Arial"/>
      <family val="2"/>
    </font>
    <font>
      <b/>
      <sz val="11"/>
      <color theme="1"/>
      <name val="Calibri"/>
      <family val="2"/>
      <scheme val="minor"/>
    </font>
    <font>
      <b/>
      <sz val="12"/>
      <color rgb="FF00B0F0"/>
      <name val="Arial"/>
      <family val="2"/>
    </font>
    <font>
      <b/>
      <sz val="10"/>
      <color rgb="FF00B0F0"/>
      <name val="Arial"/>
      <family val="2"/>
    </font>
    <font>
      <sz val="11"/>
      <color rgb="FFFF0000"/>
      <name val="Calibri"/>
      <family val="2"/>
      <scheme val="minor"/>
    </font>
    <font>
      <b/>
      <u/>
      <sz val="11"/>
      <color rgb="FFFF0000"/>
      <name val="Calibri"/>
      <family val="2"/>
      <scheme val="minor"/>
    </font>
    <font>
      <b/>
      <sz val="11"/>
      <color rgb="FF00B0F0"/>
      <name val="Calibri"/>
      <family val="2"/>
      <scheme val="minor"/>
    </font>
    <font>
      <sz val="11"/>
      <name val="Calibri"/>
      <family val="2"/>
      <scheme val="minor"/>
    </font>
    <font>
      <b/>
      <sz val="10"/>
      <name val="Tahoma"/>
      <family val="2"/>
    </font>
    <font>
      <b/>
      <sz val="13"/>
      <name val="Tahoma"/>
      <family val="2"/>
    </font>
    <font>
      <sz val="10"/>
      <name val="Tahoma"/>
      <family val="2"/>
    </font>
    <font>
      <b/>
      <sz val="9"/>
      <name val="Tahoma"/>
      <family val="2"/>
    </font>
    <font>
      <sz val="8"/>
      <name val="Tahoma"/>
      <family val="2"/>
    </font>
    <font>
      <b/>
      <sz val="12"/>
      <name val="Tahoma"/>
      <family val="2"/>
    </font>
    <font>
      <b/>
      <sz val="10"/>
      <color rgb="FFFF0000"/>
      <name val="Tahoma"/>
      <family val="2"/>
    </font>
    <font>
      <sz val="10"/>
      <color rgb="FFFF0000"/>
      <name val="Tahoma"/>
      <family val="2"/>
    </font>
    <font>
      <sz val="10"/>
      <color theme="1"/>
      <name val="Tahoma"/>
      <family val="2"/>
    </font>
    <font>
      <b/>
      <sz val="10"/>
      <color theme="1"/>
      <name val="Tahoma"/>
      <family val="2"/>
    </font>
    <font>
      <b/>
      <sz val="10"/>
      <color rgb="FF00B050"/>
      <name val="Tahoma"/>
      <family val="2"/>
    </font>
    <font>
      <u/>
      <sz val="10"/>
      <name val="Tahoma"/>
      <family val="2"/>
    </font>
    <font>
      <sz val="10"/>
      <name val="Times New Roman"/>
      <family val="1"/>
    </font>
    <font>
      <b/>
      <sz val="10"/>
      <name val="Times New Roman"/>
      <family val="1"/>
    </font>
    <font>
      <b/>
      <sz val="13"/>
      <color theme="1"/>
      <name val="Tahoma"/>
      <family val="2"/>
    </font>
    <font>
      <sz val="11"/>
      <color theme="1"/>
      <name val="Tahoma"/>
      <family val="2"/>
    </font>
  </fonts>
  <fills count="3">
    <fill>
      <patternFill patternType="none"/>
    </fill>
    <fill>
      <patternFill patternType="gray125"/>
    </fill>
    <fill>
      <patternFill patternType="solid">
        <fgColor theme="4" tint="0.79998168889431442"/>
        <bgColor indexed="64"/>
      </patternFill>
    </fill>
  </fills>
  <borders count="58">
    <border>
      <left/>
      <right/>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thin">
        <color indexed="64"/>
      </right>
      <top/>
      <bottom/>
      <diagonal/>
    </border>
    <border>
      <left/>
      <right style="medium">
        <color indexed="64"/>
      </right>
      <top/>
      <bottom/>
      <diagonal/>
    </border>
    <border>
      <left/>
      <right style="thin">
        <color indexed="64"/>
      </right>
      <top/>
      <bottom/>
      <diagonal/>
    </border>
    <border>
      <left style="thin">
        <color indexed="64"/>
      </left>
      <right/>
      <top/>
      <bottom/>
      <diagonal/>
    </border>
    <border>
      <left style="thin">
        <color indexed="64"/>
      </left>
      <right style="medium">
        <color indexed="64"/>
      </right>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right style="thin">
        <color indexed="64"/>
      </right>
      <top/>
      <bottom style="medium">
        <color indexed="64"/>
      </bottom>
      <diagonal/>
    </border>
    <border>
      <left style="thin">
        <color indexed="64"/>
      </left>
      <right/>
      <top/>
      <bottom style="medium">
        <color indexed="64"/>
      </bottom>
      <diagonal/>
    </border>
    <border>
      <left style="thin">
        <color indexed="64"/>
      </left>
      <right style="medium">
        <color indexed="64"/>
      </right>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style="medium">
        <color indexed="64"/>
      </top>
      <bottom/>
      <diagonal/>
    </border>
    <border>
      <left/>
      <right style="medium">
        <color indexed="64"/>
      </right>
      <top style="medium">
        <color indexed="64"/>
      </top>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style="medium">
        <color indexed="64"/>
      </top>
      <bottom/>
      <diagonal/>
    </border>
    <border>
      <left style="medium">
        <color indexed="64"/>
      </left>
      <right/>
      <top/>
      <bottom/>
      <diagonal/>
    </border>
    <border>
      <left/>
      <right/>
      <top style="medium">
        <color indexed="64"/>
      </top>
      <bottom/>
      <diagonal/>
    </border>
    <border>
      <left/>
      <right style="medium">
        <color indexed="64"/>
      </right>
      <top style="thin">
        <color indexed="64"/>
      </top>
      <bottom/>
      <diagonal/>
    </border>
    <border>
      <left/>
      <right style="medium">
        <color indexed="64"/>
      </right>
      <top/>
      <bottom style="double">
        <color indexed="64"/>
      </bottom>
      <diagonal/>
    </border>
    <border>
      <left style="medium">
        <color indexed="64"/>
      </left>
      <right style="medium">
        <color indexed="64"/>
      </right>
      <top style="double">
        <color indexed="64"/>
      </top>
      <bottom/>
      <diagonal/>
    </border>
    <border>
      <left/>
      <right style="medium">
        <color indexed="64"/>
      </right>
      <top/>
      <bottom style="thin">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diagonal/>
    </border>
    <border>
      <left style="thin">
        <color indexed="64"/>
      </left>
      <right style="medium">
        <color indexed="64"/>
      </right>
      <top/>
      <bottom style="double">
        <color indexed="64"/>
      </bottom>
      <diagonal/>
    </border>
    <border>
      <left style="medium">
        <color indexed="64"/>
      </left>
      <right style="thin">
        <color indexed="64"/>
      </right>
      <top/>
      <bottom style="double">
        <color indexed="64"/>
      </bottom>
      <diagonal/>
    </border>
    <border>
      <left style="thin">
        <color indexed="64"/>
      </left>
      <right style="medium">
        <color indexed="64"/>
      </right>
      <top style="double">
        <color indexed="64"/>
      </top>
      <bottom/>
      <diagonal/>
    </border>
    <border>
      <left style="medium">
        <color indexed="64"/>
      </left>
      <right style="thin">
        <color indexed="64"/>
      </right>
      <top style="double">
        <color indexed="64"/>
      </top>
      <bottom/>
      <diagonal/>
    </border>
  </borders>
  <cellStyleXfs count="3">
    <xf numFmtId="0" fontId="0" fillId="0" borderId="0"/>
    <xf numFmtId="44" fontId="7" fillId="0" borderId="0" applyFont="0" applyFill="0" applyBorder="0" applyAlignment="0" applyProtection="0"/>
    <xf numFmtId="44" fontId="6" fillId="0" borderId="0" applyFont="0" applyFill="0" applyBorder="0" applyAlignment="0" applyProtection="0"/>
  </cellStyleXfs>
  <cellXfs count="255">
    <xf numFmtId="0" fontId="0" fillId="0" borderId="0" xfId="0"/>
    <xf numFmtId="0" fontId="1" fillId="0" borderId="0" xfId="0" applyFont="1" applyAlignment="1">
      <alignment horizontal="center" vertical="center"/>
    </xf>
    <xf numFmtId="0" fontId="2" fillId="0" borderId="0" xfId="0" applyFont="1"/>
    <xf numFmtId="0" fontId="2" fillId="0" borderId="0" xfId="0" applyFont="1" applyAlignment="1">
      <alignment horizontal="center" vertical="center"/>
    </xf>
    <xf numFmtId="164" fontId="2" fillId="0" borderId="0" xfId="0" applyNumberFormat="1" applyFont="1" applyAlignment="1">
      <alignment horizontal="center" vertical="center"/>
    </xf>
    <xf numFmtId="0" fontId="4" fillId="0" borderId="0" xfId="0" applyFont="1" applyAlignment="1">
      <alignment horizontal="center" vertical="center"/>
    </xf>
    <xf numFmtId="0" fontId="3" fillId="0" borderId="0" xfId="0" applyFont="1" applyAlignment="1">
      <alignment horizontal="center" vertical="center"/>
    </xf>
    <xf numFmtId="0" fontId="4" fillId="0" borderId="0" xfId="0" applyFont="1"/>
    <xf numFmtId="164" fontId="4" fillId="0" borderId="0" xfId="0" applyNumberFormat="1" applyFont="1" applyAlignment="1">
      <alignment horizontal="center" vertical="center"/>
    </xf>
    <xf numFmtId="0" fontId="5" fillId="0" borderId="2" xfId="0" applyFont="1" applyBorder="1" applyAlignment="1">
      <alignment horizontal="center"/>
    </xf>
    <xf numFmtId="0" fontId="5" fillId="0" borderId="2" xfId="0" applyFont="1" applyBorder="1" applyAlignment="1">
      <alignment horizontal="center" vertical="center"/>
    </xf>
    <xf numFmtId="164" fontId="5" fillId="0" borderId="2" xfId="0" applyNumberFormat="1" applyFont="1" applyBorder="1" applyAlignment="1">
      <alignment horizontal="center" vertical="center"/>
    </xf>
    <xf numFmtId="0" fontId="5" fillId="0" borderId="3" xfId="0" applyFont="1" applyBorder="1" applyAlignment="1">
      <alignment horizontal="center" vertical="center"/>
    </xf>
    <xf numFmtId="0" fontId="5" fillId="0" borderId="4" xfId="0" applyFont="1" applyBorder="1" applyAlignment="1">
      <alignment horizontal="center" vertical="center"/>
    </xf>
    <xf numFmtId="0" fontId="5" fillId="0" borderId="5" xfId="0" applyFont="1" applyBorder="1" applyAlignment="1">
      <alignment horizontal="center" vertical="center"/>
    </xf>
    <xf numFmtId="0" fontId="5" fillId="0" borderId="5" xfId="0" applyFont="1" applyBorder="1" applyAlignment="1">
      <alignment horizontal="center"/>
    </xf>
    <xf numFmtId="164" fontId="5" fillId="0" borderId="5" xfId="0" applyNumberFormat="1" applyFont="1" applyBorder="1" applyAlignment="1">
      <alignment horizontal="center" vertical="center"/>
    </xf>
    <xf numFmtId="0" fontId="5" fillId="0" borderId="8" xfId="0" applyFont="1" applyBorder="1" applyAlignment="1">
      <alignment horizontal="center" vertical="center"/>
    </xf>
    <xf numFmtId="0" fontId="5" fillId="0" borderId="0" xfId="0" applyFont="1" applyAlignment="1">
      <alignment vertical="center"/>
    </xf>
    <xf numFmtId="0" fontId="6" fillId="0" borderId="8" xfId="0" applyFont="1" applyBorder="1" applyAlignment="1">
      <alignment horizontal="center" vertical="center"/>
    </xf>
    <xf numFmtId="0" fontId="6" fillId="0" borderId="0" xfId="0" applyFont="1" applyAlignment="1">
      <alignment horizontal="center" vertical="center"/>
    </xf>
    <xf numFmtId="44" fontId="6" fillId="0" borderId="8" xfId="1" applyFont="1" applyFill="1" applyBorder="1" applyAlignment="1">
      <alignment horizontal="center" vertical="center"/>
    </xf>
    <xf numFmtId="44" fontId="6" fillId="0" borderId="9" xfId="1" applyFont="1" applyFill="1" applyBorder="1" applyAlignment="1">
      <alignment horizontal="center" vertical="center"/>
    </xf>
    <xf numFmtId="0" fontId="0" fillId="0" borderId="4" xfId="0" applyBorder="1" applyAlignment="1">
      <alignment horizontal="center"/>
    </xf>
    <xf numFmtId="0" fontId="6" fillId="0" borderId="5" xfId="0" applyFont="1" applyBorder="1" applyAlignment="1">
      <alignment horizontal="center" vertical="center"/>
    </xf>
    <xf numFmtId="44" fontId="6" fillId="0" borderId="5" xfId="1" applyFont="1" applyFill="1" applyBorder="1" applyAlignment="1">
      <alignment horizontal="center" vertical="center"/>
    </xf>
    <xf numFmtId="0" fontId="5" fillId="0" borderId="0" xfId="0" applyFont="1" applyAlignment="1">
      <alignment vertical="center" wrapText="1"/>
    </xf>
    <xf numFmtId="0" fontId="6" fillId="0" borderId="0" xfId="0" applyFont="1" applyAlignment="1">
      <alignment vertical="center"/>
    </xf>
    <xf numFmtId="44" fontId="5" fillId="0" borderId="5" xfId="1" applyFont="1" applyFill="1" applyBorder="1" applyAlignment="1">
      <alignment horizontal="center" vertical="center"/>
    </xf>
    <xf numFmtId="44" fontId="5" fillId="0" borderId="6" xfId="1" applyFont="1" applyFill="1" applyBorder="1" applyAlignment="1">
      <alignment horizontal="center" vertical="center"/>
    </xf>
    <xf numFmtId="0" fontId="5" fillId="0" borderId="10" xfId="0" applyFont="1" applyBorder="1" applyAlignment="1">
      <alignment horizontal="center" vertical="center"/>
    </xf>
    <xf numFmtId="0" fontId="6" fillId="0" borderId="11" xfId="0" applyFont="1" applyBorder="1" applyAlignment="1">
      <alignment horizontal="center" vertical="center"/>
    </xf>
    <xf numFmtId="44" fontId="6" fillId="0" borderId="12" xfId="1" applyFont="1" applyFill="1" applyBorder="1" applyAlignment="1">
      <alignment horizontal="center" vertical="center"/>
    </xf>
    <xf numFmtId="0" fontId="5" fillId="0" borderId="8" xfId="0" applyFont="1" applyBorder="1" applyAlignment="1">
      <alignment vertical="center"/>
    </xf>
    <xf numFmtId="0" fontId="6" fillId="0" borderId="10" xfId="0" applyFont="1" applyBorder="1" applyAlignment="1">
      <alignment horizontal="center" vertical="center"/>
    </xf>
    <xf numFmtId="0" fontId="0" fillId="0" borderId="13" xfId="0" applyBorder="1" applyAlignment="1">
      <alignment horizontal="center"/>
    </xf>
    <xf numFmtId="0" fontId="5" fillId="0" borderId="14" xfId="0" applyFont="1" applyBorder="1" applyAlignment="1">
      <alignment horizontal="center" vertical="center"/>
    </xf>
    <xf numFmtId="0" fontId="5" fillId="0" borderId="15" xfId="0" applyFont="1" applyBorder="1" applyAlignment="1">
      <alignment horizontal="center" vertical="center"/>
    </xf>
    <xf numFmtId="0" fontId="5" fillId="0" borderId="14" xfId="0" applyFont="1" applyBorder="1" applyAlignment="1">
      <alignment vertical="center"/>
    </xf>
    <xf numFmtId="0" fontId="6" fillId="0" borderId="16" xfId="0" applyFont="1" applyBorder="1" applyAlignment="1">
      <alignment horizontal="center" vertical="center"/>
    </xf>
    <xf numFmtId="0" fontId="5" fillId="0" borderId="16" xfId="0" applyFont="1" applyBorder="1" applyAlignment="1">
      <alignment horizontal="center" vertical="center"/>
    </xf>
    <xf numFmtId="44" fontId="5" fillId="0" borderId="14" xfId="1" applyFont="1" applyFill="1" applyBorder="1" applyAlignment="1">
      <alignment horizontal="center" vertical="center"/>
    </xf>
    <xf numFmtId="44" fontId="6" fillId="0" borderId="17" xfId="1" applyFont="1" applyFill="1" applyBorder="1" applyAlignment="1">
      <alignment horizontal="center" vertical="center"/>
    </xf>
    <xf numFmtId="0" fontId="0" fillId="0" borderId="18" xfId="0" applyBorder="1" applyAlignment="1">
      <alignment horizontal="center"/>
    </xf>
    <xf numFmtId="0" fontId="5" fillId="0" borderId="19" xfId="0" applyFont="1" applyBorder="1" applyAlignment="1">
      <alignment horizontal="center" vertical="center"/>
    </xf>
    <xf numFmtId="44" fontId="5" fillId="0" borderId="19" xfId="1" applyFont="1" applyFill="1" applyBorder="1" applyAlignment="1">
      <alignment horizontal="center" vertical="center"/>
    </xf>
    <xf numFmtId="0" fontId="5" fillId="0" borderId="11" xfId="0" applyFont="1" applyBorder="1" applyAlignment="1">
      <alignment horizontal="center" vertical="center"/>
    </xf>
    <xf numFmtId="0" fontId="5" fillId="0" borderId="21" xfId="0" applyFont="1" applyBorder="1" applyAlignment="1">
      <alignment horizontal="center" vertical="center"/>
    </xf>
    <xf numFmtId="0" fontId="0" fillId="0" borderId="2" xfId="0" applyBorder="1" applyAlignment="1">
      <alignment horizontal="center" vertical="center"/>
    </xf>
    <xf numFmtId="44" fontId="7" fillId="0" borderId="2" xfId="1" applyFill="1" applyBorder="1" applyAlignment="1">
      <alignment horizontal="center" vertical="center"/>
    </xf>
    <xf numFmtId="44" fontId="6" fillId="0" borderId="22" xfId="1" applyFont="1" applyFill="1" applyBorder="1" applyAlignment="1">
      <alignment horizontal="center" vertical="center"/>
    </xf>
    <xf numFmtId="44" fontId="7" fillId="0" borderId="8" xfId="1" applyFill="1" applyBorder="1" applyAlignment="1">
      <alignment horizontal="center" vertical="center"/>
    </xf>
    <xf numFmtId="0" fontId="5" fillId="0" borderId="14" xfId="0" applyFont="1" applyBorder="1" applyAlignment="1">
      <alignment vertical="center" wrapText="1"/>
    </xf>
    <xf numFmtId="0" fontId="0" fillId="0" borderId="14" xfId="0" applyBorder="1" applyAlignment="1">
      <alignment horizontal="center" vertical="center"/>
    </xf>
    <xf numFmtId="44" fontId="7" fillId="0" borderId="14" xfId="1" applyFill="1" applyBorder="1" applyAlignment="1">
      <alignment horizontal="center" vertical="center"/>
    </xf>
    <xf numFmtId="0" fontId="5" fillId="0" borderId="0" xfId="0" applyFont="1" applyAlignment="1">
      <alignment horizontal="center" vertical="center"/>
    </xf>
    <xf numFmtId="0" fontId="0" fillId="0" borderId="0" xfId="0" applyAlignment="1">
      <alignment horizontal="center" vertical="center"/>
    </xf>
    <xf numFmtId="164" fontId="0" fillId="0" borderId="0" xfId="0" applyNumberFormat="1" applyAlignment="1">
      <alignment horizontal="center" vertical="center"/>
    </xf>
    <xf numFmtId="0" fontId="5" fillId="0" borderId="13" xfId="0" applyFont="1" applyBorder="1" applyAlignment="1">
      <alignment horizontal="center" vertical="center"/>
    </xf>
    <xf numFmtId="0" fontId="11" fillId="0" borderId="0" xfId="0" applyFont="1" applyAlignment="1">
      <alignment vertical="center"/>
    </xf>
    <xf numFmtId="0" fontId="12" fillId="0" borderId="0" xfId="0" applyFont="1" applyAlignment="1">
      <alignment vertical="center"/>
    </xf>
    <xf numFmtId="0" fontId="5" fillId="0" borderId="1" xfId="0" applyFont="1" applyBorder="1" applyAlignment="1">
      <alignment horizontal="center" vertical="center"/>
    </xf>
    <xf numFmtId="44" fontId="12" fillId="0" borderId="8" xfId="1" applyFont="1" applyFill="1" applyBorder="1" applyAlignment="1">
      <alignment horizontal="center" vertical="center"/>
    </xf>
    <xf numFmtId="44" fontId="6" fillId="0" borderId="0" xfId="1" applyFont="1" applyFill="1" applyBorder="1" applyAlignment="1">
      <alignment horizontal="center" vertical="center"/>
    </xf>
    <xf numFmtId="0" fontId="6" fillId="0" borderId="14" xfId="0" applyFont="1" applyBorder="1" applyAlignment="1">
      <alignment horizontal="center" vertical="center"/>
    </xf>
    <xf numFmtId="44" fontId="5" fillId="0" borderId="6" xfId="0" applyNumberFormat="1" applyFont="1" applyBorder="1" applyAlignment="1">
      <alignment horizontal="center" vertical="center"/>
    </xf>
    <xf numFmtId="0" fontId="5" fillId="0" borderId="39" xfId="0" applyFont="1" applyBorder="1" applyAlignment="1">
      <alignment horizontal="center" vertical="center"/>
    </xf>
    <xf numFmtId="44" fontId="6" fillId="0" borderId="15" xfId="1" applyFont="1" applyFill="1" applyBorder="1" applyAlignment="1">
      <alignment horizontal="center" vertical="center"/>
    </xf>
    <xf numFmtId="0" fontId="6" fillId="0" borderId="15" xfId="0" applyFont="1" applyBorder="1" applyAlignment="1">
      <alignment horizontal="center" vertical="center"/>
    </xf>
    <xf numFmtId="0" fontId="5" fillId="0" borderId="18" xfId="0" applyFont="1" applyBorder="1" applyAlignment="1">
      <alignment horizontal="center" vertical="center"/>
    </xf>
    <xf numFmtId="0" fontId="5" fillId="0" borderId="19" xfId="0" applyFont="1" applyBorder="1" applyAlignment="1">
      <alignment vertical="center"/>
    </xf>
    <xf numFmtId="44" fontId="6" fillId="0" borderId="14" xfId="1" applyFont="1" applyFill="1" applyBorder="1" applyAlignment="1">
      <alignment horizontal="center" vertical="center"/>
    </xf>
    <xf numFmtId="0" fontId="5" fillId="0" borderId="2" xfId="0" applyFont="1" applyBorder="1" applyAlignment="1">
      <alignment vertical="center" wrapText="1"/>
    </xf>
    <xf numFmtId="0" fontId="16" fillId="0" borderId="23" xfId="0" applyFont="1" applyBorder="1"/>
    <xf numFmtId="0" fontId="16" fillId="0" borderId="27" xfId="0" applyFont="1" applyBorder="1"/>
    <xf numFmtId="0" fontId="16" fillId="0" borderId="31" xfId="0" applyFont="1" applyBorder="1"/>
    <xf numFmtId="0" fontId="16" fillId="0" borderId="0" xfId="0" applyFont="1" applyAlignment="1">
      <alignment horizontal="right"/>
    </xf>
    <xf numFmtId="1" fontId="0" fillId="0" borderId="0" xfId="0" applyNumberFormat="1"/>
    <xf numFmtId="2" fontId="0" fillId="0" borderId="0" xfId="0" applyNumberFormat="1"/>
    <xf numFmtId="0" fontId="0" fillId="0" borderId="40" xfId="0" applyBorder="1"/>
    <xf numFmtId="0" fontId="0" fillId="0" borderId="22" xfId="0" applyBorder="1"/>
    <xf numFmtId="0" fontId="0" fillId="0" borderId="39" xfId="0" applyBorder="1"/>
    <xf numFmtId="0" fontId="0" fillId="0" borderId="9" xfId="0" applyBorder="1"/>
    <xf numFmtId="0" fontId="5" fillId="0" borderId="39" xfId="0" applyFont="1" applyBorder="1" applyAlignment="1">
      <alignment horizontal="left"/>
    </xf>
    <xf numFmtId="0" fontId="14" fillId="0" borderId="39" xfId="0" applyFont="1" applyBorder="1"/>
    <xf numFmtId="0" fontId="0" fillId="0" borderId="39" xfId="0" applyBorder="1" applyAlignment="1">
      <alignment horizontal="center"/>
    </xf>
    <xf numFmtId="0" fontId="6" fillId="0" borderId="39" xfId="0" applyFont="1" applyBorder="1"/>
    <xf numFmtId="0" fontId="9" fillId="0" borderId="39" xfId="0" applyFont="1" applyBorder="1" applyAlignment="1">
      <alignment horizontal="right"/>
    </xf>
    <xf numFmtId="2" fontId="0" fillId="0" borderId="9" xfId="0" applyNumberFormat="1" applyBorder="1" applyAlignment="1">
      <alignment horizontal="center"/>
    </xf>
    <xf numFmtId="0" fontId="0" fillId="0" borderId="9" xfId="0" applyBorder="1" applyAlignment="1">
      <alignment horizontal="center"/>
    </xf>
    <xf numFmtId="0" fontId="5" fillId="0" borderId="7" xfId="0" applyFont="1" applyBorder="1" applyAlignment="1">
      <alignment horizontal="center" vertical="center"/>
    </xf>
    <xf numFmtId="0" fontId="5" fillId="0" borderId="8" xfId="0" applyFont="1" applyBorder="1" applyAlignment="1">
      <alignment vertical="center" wrapText="1"/>
    </xf>
    <xf numFmtId="0" fontId="0" fillId="0" borderId="8" xfId="0" applyBorder="1" applyAlignment="1">
      <alignment horizontal="center" vertical="center"/>
    </xf>
    <xf numFmtId="165" fontId="0" fillId="0" borderId="0" xfId="0" applyNumberFormat="1"/>
    <xf numFmtId="2" fontId="0" fillId="0" borderId="0" xfId="0" applyNumberFormat="1" applyAlignment="1">
      <alignment horizontal="center"/>
    </xf>
    <xf numFmtId="0" fontId="0" fillId="0" borderId="0" xfId="0" applyAlignment="1">
      <alignment horizontal="center"/>
    </xf>
    <xf numFmtId="2" fontId="10" fillId="0" borderId="0" xfId="0" applyNumberFormat="1" applyFont="1" applyAlignment="1">
      <alignment horizontal="center"/>
    </xf>
    <xf numFmtId="0" fontId="5" fillId="0" borderId="0" xfId="0" applyFont="1"/>
    <xf numFmtId="0" fontId="5" fillId="0" borderId="0" xfId="0" applyFont="1" applyAlignment="1">
      <alignment horizontal="center"/>
    </xf>
    <xf numFmtId="1" fontId="0" fillId="0" borderId="0" xfId="0" applyNumberFormat="1" applyAlignment="1">
      <alignment horizontal="center"/>
    </xf>
    <xf numFmtId="0" fontId="18" fillId="0" borderId="38" xfId="0" applyFont="1" applyBorder="1" applyAlignment="1">
      <alignment horizontal="center"/>
    </xf>
    <xf numFmtId="0" fontId="17" fillId="2" borderId="39" xfId="0" applyFont="1" applyFill="1" applyBorder="1" applyAlignment="1">
      <alignment horizontal="center"/>
    </xf>
    <xf numFmtId="0" fontId="0" fillId="2" borderId="39" xfId="0" applyFill="1" applyBorder="1" applyAlignment="1" applyProtection="1">
      <alignment horizontal="center"/>
      <protection locked="0"/>
    </xf>
    <xf numFmtId="0" fontId="5" fillId="0" borderId="39" xfId="0" applyFont="1" applyBorder="1" applyAlignment="1">
      <alignment horizontal="center"/>
    </xf>
    <xf numFmtId="0" fontId="5" fillId="0" borderId="9" xfId="0" applyFont="1" applyBorder="1" applyAlignment="1">
      <alignment horizontal="center"/>
    </xf>
    <xf numFmtId="2" fontId="0" fillId="2" borderId="39" xfId="0" applyNumberFormat="1" applyFill="1" applyBorder="1" applyAlignment="1" applyProtection="1">
      <alignment horizontal="center"/>
      <protection locked="0"/>
    </xf>
    <xf numFmtId="1" fontId="0" fillId="0" borderId="9" xfId="0" applyNumberFormat="1" applyBorder="1" applyAlignment="1">
      <alignment horizontal="center"/>
    </xf>
    <xf numFmtId="1" fontId="5" fillId="0" borderId="9" xfId="0" applyNumberFormat="1" applyFont="1" applyBorder="1" applyAlignment="1">
      <alignment horizontal="center"/>
    </xf>
    <xf numFmtId="0" fontId="0" fillId="0" borderId="38" xfId="0" applyBorder="1"/>
    <xf numFmtId="0" fontId="0" fillId="0" borderId="39" xfId="0" applyBorder="1" applyAlignment="1">
      <alignment horizontal="left"/>
    </xf>
    <xf numFmtId="0" fontId="14" fillId="0" borderId="18" xfId="0" applyFont="1" applyBorder="1"/>
    <xf numFmtId="0" fontId="0" fillId="0" borderId="19" xfId="0" applyBorder="1"/>
    <xf numFmtId="0" fontId="0" fillId="0" borderId="20" xfId="0" applyBorder="1"/>
    <xf numFmtId="2" fontId="0" fillId="0" borderId="39" xfId="0" applyNumberFormat="1" applyBorder="1" applyAlignment="1">
      <alignment horizontal="center"/>
    </xf>
    <xf numFmtId="1" fontId="6" fillId="0" borderId="0" xfId="0" applyNumberFormat="1" applyFont="1" applyAlignment="1">
      <alignment horizontal="center"/>
    </xf>
    <xf numFmtId="1" fontId="16" fillId="0" borderId="0" xfId="0" applyNumberFormat="1" applyFont="1" applyAlignment="1">
      <alignment horizontal="center"/>
    </xf>
    <xf numFmtId="1" fontId="16" fillId="0" borderId="9" xfId="0" applyNumberFormat="1" applyFont="1" applyBorder="1" applyAlignment="1">
      <alignment horizontal="center"/>
    </xf>
    <xf numFmtId="0" fontId="19" fillId="0" borderId="39" xfId="0" applyFont="1" applyBorder="1" applyAlignment="1">
      <alignment horizontal="center"/>
    </xf>
    <xf numFmtId="1" fontId="19" fillId="0" borderId="39" xfId="0" applyNumberFormat="1" applyFont="1" applyBorder="1" applyAlignment="1">
      <alignment horizontal="center"/>
    </xf>
    <xf numFmtId="0" fontId="17" fillId="2" borderId="18" xfId="0" applyFont="1" applyFill="1" applyBorder="1" applyAlignment="1">
      <alignment horizontal="center"/>
    </xf>
    <xf numFmtId="2" fontId="0" fillId="2" borderId="39" xfId="0" applyNumberFormat="1" applyFill="1" applyBorder="1" applyAlignment="1">
      <alignment horizontal="center"/>
    </xf>
    <xf numFmtId="1" fontId="0" fillId="2" borderId="0" xfId="0" applyNumberFormat="1" applyFill="1" applyAlignment="1">
      <alignment horizontal="center"/>
    </xf>
    <xf numFmtId="44" fontId="6" fillId="0" borderId="20" xfId="1" applyFont="1" applyFill="1" applyBorder="1" applyAlignment="1">
      <alignment horizontal="center" vertical="center"/>
    </xf>
    <xf numFmtId="0" fontId="17" fillId="0" borderId="8" xfId="0" applyFont="1" applyBorder="1" applyAlignment="1">
      <alignment horizontal="center" vertical="center"/>
    </xf>
    <xf numFmtId="1" fontId="12" fillId="0" borderId="0" xfId="0" applyNumberFormat="1" applyFont="1" applyAlignment="1">
      <alignment horizontal="center" vertical="center"/>
    </xf>
    <xf numFmtId="0" fontId="12" fillId="0" borderId="0" xfId="0" applyFont="1" applyAlignment="1">
      <alignment horizontal="center" vertical="center"/>
    </xf>
    <xf numFmtId="1" fontId="12" fillId="0" borderId="8" xfId="0" applyNumberFormat="1" applyFont="1" applyBorder="1" applyAlignment="1">
      <alignment horizontal="center" vertical="center"/>
    </xf>
    <xf numFmtId="44" fontId="12" fillId="0" borderId="8" xfId="1" applyFont="1" applyFill="1" applyBorder="1" applyAlignment="1">
      <alignment horizontal="right" vertical="center"/>
    </xf>
    <xf numFmtId="7" fontId="0" fillId="0" borderId="0" xfId="0" applyNumberFormat="1"/>
    <xf numFmtId="164" fontId="0" fillId="0" borderId="0" xfId="0" applyNumberFormat="1"/>
    <xf numFmtId="0" fontId="0" fillId="0" borderId="0" xfId="0" applyAlignment="1">
      <alignment wrapText="1"/>
    </xf>
    <xf numFmtId="49" fontId="21" fillId="0" borderId="42" xfId="0" applyNumberFormat="1" applyFont="1" applyBorder="1" applyAlignment="1">
      <alignment horizontal="center" vertical="center" wrapText="1"/>
    </xf>
    <xf numFmtId="49" fontId="21" fillId="0" borderId="43" xfId="0" applyNumberFormat="1" applyFont="1" applyBorder="1" applyAlignment="1">
      <alignment horizontal="center" vertical="center" wrapText="1"/>
    </xf>
    <xf numFmtId="49" fontId="22" fillId="0" borderId="9" xfId="0" applyNumberFormat="1" applyFont="1" applyBorder="1" applyAlignment="1">
      <alignment horizontal="left" vertical="center" wrapText="1"/>
    </xf>
    <xf numFmtId="49" fontId="21" fillId="0" borderId="9" xfId="0" applyNumberFormat="1" applyFont="1" applyBorder="1" applyAlignment="1">
      <alignment horizontal="left" vertical="center" wrapText="1"/>
    </xf>
    <xf numFmtId="49" fontId="23" fillId="0" borderId="9" xfId="0" applyNumberFormat="1" applyFont="1" applyBorder="1" applyAlignment="1">
      <alignment horizontal="left" vertical="center" wrapText="1"/>
    </xf>
    <xf numFmtId="49" fontId="21" fillId="0" borderId="9" xfId="0" applyNumberFormat="1" applyFont="1" applyBorder="1" applyAlignment="1">
      <alignment horizontal="justify" vertical="center" wrapText="1"/>
    </xf>
    <xf numFmtId="49" fontId="23" fillId="0" borderId="44" xfId="0" applyNumberFormat="1" applyFont="1" applyBorder="1" applyAlignment="1">
      <alignment horizontal="justify" vertical="center" wrapText="1"/>
    </xf>
    <xf numFmtId="49" fontId="20" fillId="0" borderId="44" xfId="0" applyNumberFormat="1" applyFont="1" applyBorder="1" applyAlignment="1">
      <alignment vertical="top" wrapText="1"/>
    </xf>
    <xf numFmtId="49" fontId="23" fillId="0" borderId="9" xfId="0" applyNumberFormat="1" applyFont="1" applyBorder="1" applyAlignment="1">
      <alignment horizontal="justify" vertical="center" wrapText="1"/>
    </xf>
    <xf numFmtId="49" fontId="21" fillId="0" borderId="44" xfId="0" applyNumberFormat="1" applyFont="1" applyBorder="1" applyAlignment="1">
      <alignment horizontal="justify" vertical="center" wrapText="1"/>
    </xf>
    <xf numFmtId="49" fontId="20" fillId="0" borderId="20" xfId="0" applyNumberFormat="1" applyFont="1" applyBorder="1" applyAlignment="1">
      <alignment vertical="top" wrapText="1"/>
    </xf>
    <xf numFmtId="49" fontId="26" fillId="0" borderId="44" xfId="0" applyNumberFormat="1" applyFont="1" applyBorder="1" applyAlignment="1">
      <alignment horizontal="justify" vertical="center" wrapText="1"/>
    </xf>
    <xf numFmtId="0" fontId="20" fillId="0" borderId="0" xfId="0" applyFont="1" applyAlignment="1">
      <alignment wrapText="1"/>
    </xf>
    <xf numFmtId="49" fontId="21" fillId="0" borderId="45" xfId="0" applyNumberFormat="1" applyFont="1" applyBorder="1" applyAlignment="1">
      <alignment horizontal="left" vertical="center" wrapText="1"/>
    </xf>
    <xf numFmtId="49" fontId="21" fillId="0" borderId="44" xfId="0" applyNumberFormat="1" applyFont="1" applyBorder="1" applyAlignment="1">
      <alignment horizontal="left" vertical="center" wrapText="1"/>
    </xf>
    <xf numFmtId="49" fontId="21" fillId="0" borderId="20" xfId="0" applyNumberFormat="1" applyFont="1" applyBorder="1" applyAlignment="1">
      <alignment horizontal="left" vertical="center" wrapText="1"/>
    </xf>
    <xf numFmtId="49" fontId="27" fillId="0" borderId="44" xfId="0" applyNumberFormat="1" applyFont="1" applyBorder="1" applyAlignment="1">
      <alignment horizontal="left" vertical="center" wrapText="1"/>
    </xf>
    <xf numFmtId="0" fontId="0" fillId="0" borderId="46" xfId="0" applyBorder="1" applyAlignment="1">
      <alignment wrapText="1"/>
    </xf>
    <xf numFmtId="0" fontId="29" fillId="0" borderId="9" xfId="0" applyFont="1" applyBorder="1" applyAlignment="1">
      <alignment horizontal="left" vertical="center" wrapText="1"/>
    </xf>
    <xf numFmtId="0" fontId="30" fillId="0" borderId="9" xfId="0" applyFont="1" applyBorder="1" applyAlignment="1">
      <alignment horizontal="left" vertical="center" wrapText="1"/>
    </xf>
    <xf numFmtId="49" fontId="22" fillId="0" borderId="47" xfId="0" applyNumberFormat="1" applyFont="1" applyBorder="1" applyAlignment="1">
      <alignment horizontal="left" vertical="center" wrapText="1"/>
    </xf>
    <xf numFmtId="0" fontId="29" fillId="0" borderId="0" xfId="0" applyFont="1" applyAlignment="1">
      <alignment horizontal="left" vertical="center"/>
    </xf>
    <xf numFmtId="0" fontId="29" fillId="0" borderId="45" xfId="0" applyFont="1" applyBorder="1" applyAlignment="1">
      <alignment horizontal="left" vertical="center" wrapText="1"/>
    </xf>
    <xf numFmtId="49" fontId="23" fillId="0" borderId="45" xfId="0" applyNumberFormat="1" applyFont="1" applyBorder="1" applyAlignment="1">
      <alignment horizontal="left" vertical="center" wrapText="1"/>
    </xf>
    <xf numFmtId="49" fontId="26" fillId="0" borderId="48" xfId="0" applyNumberFormat="1" applyFont="1" applyBorder="1" applyAlignment="1">
      <alignment horizontal="left" vertical="center" wrapText="1"/>
    </xf>
    <xf numFmtId="49" fontId="23" fillId="0" borderId="45" xfId="0" applyNumberFormat="1" applyFont="1" applyBorder="1" applyAlignment="1">
      <alignment wrapText="1"/>
    </xf>
    <xf numFmtId="49" fontId="35" fillId="0" borderId="22" xfId="0" applyNumberFormat="1" applyFont="1" applyBorder="1" applyAlignment="1">
      <alignment horizontal="left" vertical="center" wrapText="1"/>
    </xf>
    <xf numFmtId="49" fontId="30" fillId="0" borderId="9" xfId="0" applyNumberFormat="1" applyFont="1" applyBorder="1" applyAlignment="1">
      <alignment horizontal="left" vertical="center" wrapText="1"/>
    </xf>
    <xf numFmtId="49" fontId="29" fillId="0" borderId="9" xfId="0" applyNumberFormat="1" applyFont="1" applyBorder="1" applyAlignment="1">
      <alignment horizontal="left" vertical="center" wrapText="1"/>
    </xf>
    <xf numFmtId="49" fontId="30" fillId="0" borderId="44" xfId="0" applyNumberFormat="1" applyFont="1" applyBorder="1" applyAlignment="1">
      <alignment horizontal="left" vertical="center" wrapText="1"/>
    </xf>
    <xf numFmtId="49" fontId="30" fillId="0" borderId="9" xfId="0" applyNumberFormat="1" applyFont="1" applyBorder="1" applyAlignment="1">
      <alignment horizontal="justify" vertical="center" wrapText="1"/>
    </xf>
    <xf numFmtId="49" fontId="0" fillId="0" borderId="0" xfId="0" applyNumberFormat="1" applyAlignment="1">
      <alignment wrapText="1"/>
    </xf>
    <xf numFmtId="44" fontId="13" fillId="0" borderId="28" xfId="1" applyFont="1" applyFill="1" applyBorder="1" applyAlignment="1">
      <alignment horizontal="center" vertical="center"/>
    </xf>
    <xf numFmtId="44" fontId="13" fillId="0" borderId="29" xfId="1" applyFont="1" applyFill="1" applyBorder="1" applyAlignment="1">
      <alignment horizontal="center" vertical="center"/>
    </xf>
    <xf numFmtId="44" fontId="13" fillId="0" borderId="30" xfId="1" applyFont="1" applyFill="1" applyBorder="1" applyAlignment="1">
      <alignment horizontal="center" vertical="center"/>
    </xf>
    <xf numFmtId="44" fontId="16" fillId="0" borderId="32" xfId="1" applyFont="1" applyFill="1" applyBorder="1" applyAlignment="1">
      <alignment horizontal="center" vertical="center"/>
    </xf>
    <xf numFmtId="44" fontId="16" fillId="0" borderId="33" xfId="1" applyFont="1" applyFill="1" applyBorder="1" applyAlignment="1">
      <alignment horizontal="center" vertical="center"/>
    </xf>
    <xf numFmtId="44" fontId="16" fillId="0" borderId="34" xfId="1" applyFont="1" applyFill="1" applyBorder="1" applyAlignment="1">
      <alignment horizontal="center" vertical="center"/>
    </xf>
    <xf numFmtId="44" fontId="13" fillId="0" borderId="24" xfId="1" applyFont="1" applyFill="1" applyBorder="1" applyAlignment="1">
      <alignment horizontal="center" vertical="center"/>
    </xf>
    <xf numFmtId="44" fontId="13" fillId="0" borderId="25" xfId="1" applyFont="1" applyFill="1" applyBorder="1" applyAlignment="1">
      <alignment horizontal="center" vertical="center"/>
    </xf>
    <xf numFmtId="44" fontId="13" fillId="0" borderId="26" xfId="1" applyFont="1" applyFill="1" applyBorder="1" applyAlignment="1">
      <alignment horizontal="center" vertical="center"/>
    </xf>
    <xf numFmtId="44" fontId="13" fillId="0" borderId="32" xfId="1" applyFont="1" applyFill="1" applyBorder="1" applyAlignment="1">
      <alignment horizontal="center" vertical="center"/>
    </xf>
    <xf numFmtId="44" fontId="13" fillId="0" borderId="33" xfId="1" applyFont="1" applyFill="1" applyBorder="1" applyAlignment="1">
      <alignment horizontal="center" vertical="center"/>
    </xf>
    <xf numFmtId="44" fontId="13" fillId="0" borderId="34" xfId="1" applyFont="1" applyFill="1" applyBorder="1" applyAlignment="1">
      <alignment horizontal="center" vertical="center"/>
    </xf>
    <xf numFmtId="44" fontId="16" fillId="0" borderId="35" xfId="1" applyFont="1" applyFill="1" applyBorder="1" applyAlignment="1">
      <alignment horizontal="center" vertical="center"/>
    </xf>
    <xf numFmtId="44" fontId="16" fillId="0" borderId="36" xfId="1" applyFont="1" applyFill="1" applyBorder="1" applyAlignment="1">
      <alignment horizontal="center" vertical="center"/>
    </xf>
    <xf numFmtId="44" fontId="16" fillId="0" borderId="37" xfId="1" applyFont="1" applyFill="1" applyBorder="1" applyAlignment="1">
      <alignment horizontal="center" vertical="center"/>
    </xf>
    <xf numFmtId="0" fontId="16" fillId="0" borderId="4" xfId="0" applyFont="1" applyBorder="1" applyAlignment="1">
      <alignment horizontal="center" vertical="center" wrapText="1"/>
    </xf>
    <xf numFmtId="0" fontId="16" fillId="0" borderId="5" xfId="0" applyFont="1" applyBorder="1" applyAlignment="1">
      <alignment horizontal="center" vertical="center" wrapText="1"/>
    </xf>
    <xf numFmtId="0" fontId="16" fillId="0" borderId="6" xfId="0" applyFont="1" applyBorder="1" applyAlignment="1">
      <alignment horizontal="center" vertical="center" wrapText="1"/>
    </xf>
    <xf numFmtId="0" fontId="3" fillId="0" borderId="0" xfId="0" applyFont="1" applyAlignment="1">
      <alignment horizontal="center" vertical="center"/>
    </xf>
    <xf numFmtId="0" fontId="15" fillId="0" borderId="0" xfId="0" applyFont="1" applyAlignment="1">
      <alignment horizontal="center" vertical="center"/>
    </xf>
    <xf numFmtId="0" fontId="5" fillId="0" borderId="1" xfId="0" applyFont="1" applyBorder="1" applyAlignment="1">
      <alignment horizontal="center" vertical="center"/>
    </xf>
    <xf numFmtId="0" fontId="5" fillId="0" borderId="2" xfId="0" applyFont="1" applyBorder="1" applyAlignment="1">
      <alignment horizontal="center" vertical="center"/>
    </xf>
    <xf numFmtId="0" fontId="21" fillId="0" borderId="52" xfId="0" applyFont="1" applyBorder="1" applyAlignment="1">
      <alignment horizontal="center" vertical="center" wrapText="1"/>
    </xf>
    <xf numFmtId="49" fontId="21" fillId="0" borderId="41" xfId="0" applyNumberFormat="1" applyFont="1" applyBorder="1" applyAlignment="1">
      <alignment horizontal="center" vertical="center" wrapText="1"/>
    </xf>
    <xf numFmtId="0" fontId="21" fillId="0" borderId="53" xfId="0" applyFont="1" applyBorder="1" applyAlignment="1">
      <alignment horizontal="center" vertical="center" wrapText="1"/>
    </xf>
    <xf numFmtId="0" fontId="21" fillId="0" borderId="54" xfId="0" applyFont="1" applyBorder="1" applyAlignment="1">
      <alignment horizontal="center" vertical="center" wrapText="1"/>
    </xf>
    <xf numFmtId="0" fontId="21" fillId="0" borderId="55" xfId="0" applyFont="1" applyBorder="1" applyAlignment="1">
      <alignment horizontal="center" vertical="center" wrapText="1"/>
    </xf>
    <xf numFmtId="0" fontId="21" fillId="0" borderId="56" xfId="0" applyFont="1" applyBorder="1" applyAlignment="1">
      <alignment horizontal="center" vertical="center" wrapText="1"/>
    </xf>
    <xf numFmtId="0" fontId="21" fillId="0" borderId="57" xfId="0" applyFont="1" applyBorder="1" applyAlignment="1">
      <alignment horizontal="center" vertical="center" wrapText="1"/>
    </xf>
    <xf numFmtId="0" fontId="22" fillId="0" borderId="12" xfId="0" applyFont="1" applyBorder="1" applyAlignment="1">
      <alignment horizontal="center" vertical="center" wrapText="1"/>
    </xf>
    <xf numFmtId="0" fontId="23" fillId="0" borderId="7" xfId="0" applyFont="1" applyBorder="1" applyAlignment="1">
      <alignment vertical="center" wrapText="1"/>
    </xf>
    <xf numFmtId="0" fontId="21" fillId="0" borderId="12" xfId="0" applyFont="1" applyBorder="1" applyAlignment="1">
      <alignment horizontal="center" vertical="center" wrapText="1"/>
    </xf>
    <xf numFmtId="0" fontId="23" fillId="0" borderId="7" xfId="0" applyFont="1" applyBorder="1" applyAlignment="1">
      <alignment horizontal="center" vertical="center" wrapText="1"/>
    </xf>
    <xf numFmtId="0" fontId="21" fillId="0" borderId="37" xfId="0" applyFont="1" applyBorder="1" applyAlignment="1">
      <alignment horizontal="justify" vertical="center" wrapText="1"/>
    </xf>
    <xf numFmtId="0" fontId="23" fillId="0" borderId="35" xfId="0" applyFont="1" applyBorder="1" applyAlignment="1">
      <alignment vertical="center" wrapText="1"/>
    </xf>
    <xf numFmtId="0" fontId="24" fillId="0" borderId="7" xfId="0" applyFont="1" applyBorder="1" applyAlignment="1">
      <alignment vertical="center" wrapText="1"/>
    </xf>
    <xf numFmtId="0" fontId="21" fillId="0" borderId="37" xfId="0" applyFont="1" applyBorder="1" applyAlignment="1">
      <alignment horizontal="center" vertical="center" wrapText="1"/>
    </xf>
    <xf numFmtId="0" fontId="24" fillId="0" borderId="35" xfId="0" applyFont="1" applyBorder="1" applyAlignment="1">
      <alignment vertical="center" wrapText="1"/>
    </xf>
    <xf numFmtId="0" fontId="25" fillId="0" borderId="7" xfId="0" applyFont="1" applyBorder="1" applyAlignment="1">
      <alignment vertical="center" wrapText="1"/>
    </xf>
    <xf numFmtId="0" fontId="25" fillId="0" borderId="35" xfId="0" applyFont="1" applyBorder="1" applyAlignment="1">
      <alignment vertical="center" wrapText="1"/>
    </xf>
    <xf numFmtId="0" fontId="23" fillId="0" borderId="12" xfId="0" applyFont="1" applyBorder="1" applyAlignment="1">
      <alignment horizontal="center" vertical="center" wrapText="1"/>
    </xf>
    <xf numFmtId="49" fontId="21" fillId="0" borderId="0" xfId="0" applyNumberFormat="1" applyFont="1" applyBorder="1"/>
    <xf numFmtId="49" fontId="21" fillId="0" borderId="0" xfId="0" applyNumberFormat="1" applyFont="1" applyBorder="1" applyAlignment="1">
      <alignment horizontal="justify" vertical="center"/>
    </xf>
    <xf numFmtId="0" fontId="23" fillId="0" borderId="17" xfId="0" applyFont="1" applyBorder="1" applyAlignment="1">
      <alignment horizontal="center" vertical="center" wrapText="1"/>
    </xf>
    <xf numFmtId="0" fontId="25" fillId="0" borderId="13" xfId="0" applyFont="1" applyBorder="1" applyAlignment="1">
      <alignment vertical="center" wrapText="1"/>
    </xf>
    <xf numFmtId="0" fontId="21" fillId="0" borderId="1" xfId="0" applyFont="1" applyBorder="1" applyAlignment="1">
      <alignment vertical="center" wrapText="1"/>
    </xf>
    <xf numFmtId="0" fontId="21" fillId="0" borderId="7" xfId="0" applyFont="1" applyBorder="1" applyAlignment="1">
      <alignment vertical="center" wrapText="1"/>
    </xf>
    <xf numFmtId="0" fontId="21" fillId="0" borderId="12" xfId="0" applyFont="1" applyBorder="1" applyAlignment="1">
      <alignment horizontal="justify" vertical="center" wrapText="1"/>
    </xf>
    <xf numFmtId="0" fontId="21" fillId="0" borderId="35" xfId="0" applyFont="1" applyBorder="1" applyAlignment="1">
      <alignment vertical="center" wrapText="1"/>
    </xf>
    <xf numFmtId="0" fontId="21" fillId="0" borderId="12" xfId="0" applyFont="1" applyBorder="1" applyAlignment="1">
      <alignment vertical="center" wrapText="1"/>
    </xf>
    <xf numFmtId="0" fontId="21" fillId="0" borderId="37" xfId="0" applyFont="1" applyBorder="1" applyAlignment="1">
      <alignment vertical="center" wrapText="1"/>
    </xf>
    <xf numFmtId="0" fontId="20" fillId="0" borderId="12" xfId="0" applyFont="1" applyBorder="1" applyAlignment="1">
      <alignment wrapText="1"/>
    </xf>
    <xf numFmtId="0" fontId="23" fillId="0" borderId="37" xfId="0" applyFont="1" applyBorder="1" applyAlignment="1">
      <alignment horizontal="center" vertical="center" wrapText="1"/>
    </xf>
    <xf numFmtId="0" fontId="21" fillId="0" borderId="17" xfId="0" applyFont="1" applyBorder="1" applyAlignment="1">
      <alignment horizontal="center" vertical="center" wrapText="1"/>
    </xf>
    <xf numFmtId="0" fontId="23" fillId="0" borderId="13" xfId="0" applyFont="1" applyBorder="1" applyAlignment="1">
      <alignment vertical="center" wrapText="1"/>
    </xf>
    <xf numFmtId="0" fontId="23" fillId="0" borderId="1" xfId="0" applyFont="1" applyBorder="1" applyAlignment="1">
      <alignment vertical="center" wrapText="1"/>
    </xf>
    <xf numFmtId="0" fontId="20" fillId="0" borderId="12" xfId="0" applyFont="1" applyBorder="1" applyAlignment="1">
      <alignment vertical="top" wrapText="1"/>
    </xf>
    <xf numFmtId="0" fontId="20" fillId="0" borderId="12" xfId="0" applyFont="1" applyBorder="1" applyAlignment="1">
      <alignment horizontal="center" vertical="top" wrapText="1"/>
    </xf>
    <xf numFmtId="0" fontId="20" fillId="0" borderId="37" xfId="0" applyFont="1" applyBorder="1" applyAlignment="1">
      <alignment vertical="top" wrapText="1"/>
    </xf>
    <xf numFmtId="0" fontId="23" fillId="0" borderId="35" xfId="0" applyFont="1" applyBorder="1" applyAlignment="1">
      <alignment horizontal="center" vertical="center" wrapText="1"/>
    </xf>
    <xf numFmtId="0" fontId="17" fillId="0" borderId="37" xfId="0" applyFont="1" applyBorder="1" applyAlignment="1">
      <alignment vertical="top" wrapText="1"/>
    </xf>
    <xf numFmtId="0" fontId="28" fillId="0" borderId="35" xfId="0" applyFont="1" applyBorder="1" applyAlignment="1">
      <alignment horizontal="center" vertical="center" wrapText="1"/>
    </xf>
    <xf numFmtId="0" fontId="29" fillId="0" borderId="7" xfId="0" applyFont="1" applyBorder="1" applyAlignment="1">
      <alignment vertical="center" wrapText="1"/>
    </xf>
    <xf numFmtId="0" fontId="22" fillId="0" borderId="21" xfId="0" applyFont="1" applyBorder="1" applyAlignment="1">
      <alignment horizontal="center" vertical="center" wrapText="1"/>
    </xf>
    <xf numFmtId="0" fontId="21" fillId="0" borderId="11" xfId="0" applyFont="1" applyBorder="1" applyAlignment="1">
      <alignment horizontal="center" vertical="center" wrapText="1"/>
    </xf>
    <xf numFmtId="0" fontId="31" fillId="0" borderId="12" xfId="0" applyFont="1" applyBorder="1" applyAlignment="1">
      <alignment horizontal="center" vertical="center" wrapText="1"/>
    </xf>
    <xf numFmtId="0" fontId="31" fillId="0" borderId="7" xfId="0" applyFont="1" applyBorder="1" applyAlignment="1">
      <alignment vertical="center" wrapText="1"/>
    </xf>
    <xf numFmtId="0" fontId="31" fillId="0" borderId="11" xfId="0" applyFont="1" applyBorder="1" applyAlignment="1">
      <alignment horizontal="center" vertical="center" wrapText="1"/>
    </xf>
    <xf numFmtId="0" fontId="23" fillId="0" borderId="11" xfId="0" applyFont="1" applyBorder="1" applyAlignment="1">
      <alignment horizontal="center" vertical="center" wrapText="1"/>
    </xf>
    <xf numFmtId="0" fontId="20" fillId="0" borderId="49" xfId="0" applyFont="1" applyBorder="1" applyAlignment="1">
      <alignment vertical="top" wrapText="1"/>
    </xf>
    <xf numFmtId="49" fontId="23" fillId="0" borderId="0" xfId="0" applyNumberFormat="1" applyFont="1" applyBorder="1" applyAlignment="1">
      <alignment horizontal="justify" vertical="center"/>
    </xf>
    <xf numFmtId="49" fontId="32" fillId="0" borderId="0" xfId="0" applyNumberFormat="1" applyFont="1" applyBorder="1" applyAlignment="1">
      <alignment horizontal="justify" vertical="center"/>
    </xf>
    <xf numFmtId="49" fontId="23" fillId="0" borderId="0" xfId="0" applyNumberFormat="1" applyFont="1" applyBorder="1" applyAlignment="1">
      <alignment wrapText="1"/>
    </xf>
    <xf numFmtId="49" fontId="33" fillId="0" borderId="0" xfId="0" applyNumberFormat="1" applyFont="1" applyBorder="1" applyAlignment="1">
      <alignment horizontal="justify" vertical="center"/>
    </xf>
    <xf numFmtId="0" fontId="35" fillId="0" borderId="3" xfId="0" applyFont="1" applyBorder="1" applyAlignment="1">
      <alignment horizontal="center" vertical="center" wrapText="1"/>
    </xf>
    <xf numFmtId="0" fontId="29" fillId="0" borderId="1" xfId="0" applyFont="1" applyBorder="1" applyAlignment="1">
      <alignment vertical="center" wrapText="1"/>
    </xf>
    <xf numFmtId="0" fontId="30" fillId="0" borderId="12" xfId="0" applyFont="1" applyBorder="1" applyAlignment="1">
      <alignment horizontal="center" vertical="center" wrapText="1"/>
    </xf>
    <xf numFmtId="0" fontId="0" fillId="0" borderId="12" xfId="0" applyBorder="1" applyAlignment="1">
      <alignment vertical="top" wrapText="1"/>
    </xf>
    <xf numFmtId="0" fontId="0" fillId="0" borderId="12" xfId="0" applyBorder="1" applyAlignment="1">
      <alignment horizontal="center" vertical="top" wrapText="1"/>
    </xf>
    <xf numFmtId="0" fontId="29" fillId="0" borderId="7" xfId="0" applyFont="1" applyBorder="1" applyAlignment="1">
      <alignment horizontal="center" vertical="center" wrapText="1"/>
    </xf>
    <xf numFmtId="0" fontId="0" fillId="0" borderId="37" xfId="0" applyBorder="1" applyAlignment="1">
      <alignment vertical="top" wrapText="1"/>
    </xf>
    <xf numFmtId="0" fontId="29" fillId="0" borderId="35" xfId="0" applyFont="1" applyBorder="1" applyAlignment="1">
      <alignment vertical="center" wrapText="1"/>
    </xf>
    <xf numFmtId="0" fontId="30" fillId="0" borderId="12" xfId="0" applyFont="1" applyBorder="1" applyAlignment="1">
      <alignment vertical="center" wrapText="1"/>
    </xf>
    <xf numFmtId="0" fontId="30" fillId="0" borderId="37" xfId="0" applyFont="1" applyBorder="1" applyAlignment="1">
      <alignment vertical="center" wrapText="1"/>
    </xf>
    <xf numFmtId="0" fontId="0" fillId="0" borderId="11" xfId="0" applyBorder="1" applyAlignment="1">
      <alignment wrapText="1"/>
    </xf>
    <xf numFmtId="49" fontId="0" fillId="0" borderId="0" xfId="0" applyNumberFormat="1" applyBorder="1" applyAlignment="1">
      <alignment wrapText="1"/>
    </xf>
    <xf numFmtId="0" fontId="0" fillId="0" borderId="10" xfId="0" applyBorder="1" applyAlignment="1">
      <alignment wrapText="1"/>
    </xf>
    <xf numFmtId="49" fontId="36" fillId="0" borderId="0" xfId="0" applyNumberFormat="1" applyFont="1" applyBorder="1" applyAlignment="1">
      <alignment horizontal="justify" vertical="center"/>
    </xf>
    <xf numFmtId="49" fontId="36" fillId="0" borderId="0" xfId="0" applyNumberFormat="1" applyFont="1" applyBorder="1"/>
    <xf numFmtId="0" fontId="0" fillId="0" borderId="49" xfId="0" applyBorder="1" applyAlignment="1">
      <alignment wrapText="1"/>
    </xf>
    <xf numFmtId="49" fontId="0" fillId="0" borderId="50" xfId="0" applyNumberFormat="1" applyBorder="1" applyAlignment="1">
      <alignment wrapText="1"/>
    </xf>
    <xf numFmtId="0" fontId="0" fillId="0" borderId="51" xfId="0" applyBorder="1" applyAlignment="1">
      <alignment wrapText="1"/>
    </xf>
  </cellXfs>
  <cellStyles count="3">
    <cellStyle name="Euro" xfId="1" xr:uid="{00000000-0005-0000-0000-000000000000}"/>
    <cellStyle name="Euro 2" xfId="2" xr:uid="{00000000-0005-0000-0000-000001000000}"/>
    <cellStyle name="Normal" xfId="0" builtinId="0"/>
  </cellStyles>
  <dxfs count="0"/>
  <tableStyles count="0" defaultTableStyle="TableStyleMedium2" defaultPivotStyle="PivotStyleLight16"/>
  <colors>
    <mruColors>
      <color rgb="FFCC0066"/>
      <color rgb="FFA50021"/>
      <color rgb="FF66003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111"/>
  <sheetViews>
    <sheetView workbookViewId="0">
      <selection activeCell="L16" sqref="L16"/>
    </sheetView>
  </sheetViews>
  <sheetFormatPr baseColWidth="10" defaultRowHeight="15.05" x14ac:dyDescent="0.3"/>
  <cols>
    <col min="1" max="3" width="3.44140625" style="55" customWidth="1"/>
    <col min="4" max="4" width="59" customWidth="1"/>
    <col min="5" max="5" width="7.109375" style="56" customWidth="1"/>
    <col min="6" max="6" width="9.5546875" style="56" customWidth="1"/>
    <col min="7" max="7" width="11.6640625" style="57" customWidth="1"/>
    <col min="8" max="8" width="11.6640625" style="56" bestFit="1" customWidth="1"/>
    <col min="9" max="9" width="15" customWidth="1"/>
    <col min="10" max="251" width="11.44140625"/>
    <col min="252" max="254" width="3.44140625" customWidth="1"/>
    <col min="255" max="255" width="83" customWidth="1"/>
    <col min="256" max="257" width="11.44140625"/>
    <col min="258" max="258" width="12.88671875" bestFit="1" customWidth="1"/>
    <col min="259" max="259" width="11.6640625" bestFit="1" customWidth="1"/>
    <col min="260" max="507" width="11.44140625"/>
    <col min="508" max="510" width="3.44140625" customWidth="1"/>
    <col min="511" max="511" width="83" customWidth="1"/>
    <col min="512" max="513" width="11.44140625"/>
    <col min="514" max="514" width="12.88671875" bestFit="1" customWidth="1"/>
    <col min="515" max="515" width="11.6640625" bestFit="1" customWidth="1"/>
    <col min="516" max="763" width="11.44140625"/>
    <col min="764" max="766" width="3.44140625" customWidth="1"/>
    <col min="767" max="767" width="83" customWidth="1"/>
    <col min="768" max="769" width="11.44140625"/>
    <col min="770" max="770" width="12.88671875" bestFit="1" customWidth="1"/>
    <col min="771" max="771" width="11.6640625" bestFit="1" customWidth="1"/>
    <col min="772" max="1019" width="11.44140625"/>
    <col min="1020" max="1022" width="3.44140625" customWidth="1"/>
    <col min="1023" max="1023" width="83" customWidth="1"/>
    <col min="1024" max="1025" width="11.44140625"/>
    <col min="1026" max="1026" width="12.88671875" bestFit="1" customWidth="1"/>
    <col min="1027" max="1027" width="11.6640625" bestFit="1" customWidth="1"/>
    <col min="1028" max="1275" width="11.44140625"/>
    <col min="1276" max="1278" width="3.44140625" customWidth="1"/>
    <col min="1279" max="1279" width="83" customWidth="1"/>
    <col min="1280" max="1281" width="11.44140625"/>
    <col min="1282" max="1282" width="12.88671875" bestFit="1" customWidth="1"/>
    <col min="1283" max="1283" width="11.6640625" bestFit="1" customWidth="1"/>
    <col min="1284" max="1531" width="11.44140625"/>
    <col min="1532" max="1534" width="3.44140625" customWidth="1"/>
    <col min="1535" max="1535" width="83" customWidth="1"/>
    <col min="1536" max="1537" width="11.44140625"/>
    <col min="1538" max="1538" width="12.88671875" bestFit="1" customWidth="1"/>
    <col min="1539" max="1539" width="11.6640625" bestFit="1" customWidth="1"/>
    <col min="1540" max="1787" width="11.44140625"/>
    <col min="1788" max="1790" width="3.44140625" customWidth="1"/>
    <col min="1791" max="1791" width="83" customWidth="1"/>
    <col min="1792" max="1793" width="11.44140625"/>
    <col min="1794" max="1794" width="12.88671875" bestFit="1" customWidth="1"/>
    <col min="1795" max="1795" width="11.6640625" bestFit="1" customWidth="1"/>
    <col min="1796" max="2043" width="11.44140625"/>
    <col min="2044" max="2046" width="3.44140625" customWidth="1"/>
    <col min="2047" max="2047" width="83" customWidth="1"/>
    <col min="2048" max="2049" width="11.44140625"/>
    <col min="2050" max="2050" width="12.88671875" bestFit="1" customWidth="1"/>
    <col min="2051" max="2051" width="11.6640625" bestFit="1" customWidth="1"/>
    <col min="2052" max="2299" width="11.44140625"/>
    <col min="2300" max="2302" width="3.44140625" customWidth="1"/>
    <col min="2303" max="2303" width="83" customWidth="1"/>
    <col min="2304" max="2305" width="11.44140625"/>
    <col min="2306" max="2306" width="12.88671875" bestFit="1" customWidth="1"/>
    <col min="2307" max="2307" width="11.6640625" bestFit="1" customWidth="1"/>
    <col min="2308" max="2555" width="11.44140625"/>
    <col min="2556" max="2558" width="3.44140625" customWidth="1"/>
    <col min="2559" max="2559" width="83" customWidth="1"/>
    <col min="2560" max="2561" width="11.44140625"/>
    <col min="2562" max="2562" width="12.88671875" bestFit="1" customWidth="1"/>
    <col min="2563" max="2563" width="11.6640625" bestFit="1" customWidth="1"/>
    <col min="2564" max="2811" width="11.44140625"/>
    <col min="2812" max="2814" width="3.44140625" customWidth="1"/>
    <col min="2815" max="2815" width="83" customWidth="1"/>
    <col min="2816" max="2817" width="11.44140625"/>
    <col min="2818" max="2818" width="12.88671875" bestFit="1" customWidth="1"/>
    <col min="2819" max="2819" width="11.6640625" bestFit="1" customWidth="1"/>
    <col min="2820" max="3067" width="11.44140625"/>
    <col min="3068" max="3070" width="3.44140625" customWidth="1"/>
    <col min="3071" max="3071" width="83" customWidth="1"/>
    <col min="3072" max="3073" width="11.44140625"/>
    <col min="3074" max="3074" width="12.88671875" bestFit="1" customWidth="1"/>
    <col min="3075" max="3075" width="11.6640625" bestFit="1" customWidth="1"/>
    <col min="3076" max="3323" width="11.44140625"/>
    <col min="3324" max="3326" width="3.44140625" customWidth="1"/>
    <col min="3327" max="3327" width="83" customWidth="1"/>
    <col min="3328" max="3329" width="11.44140625"/>
    <col min="3330" max="3330" width="12.88671875" bestFit="1" customWidth="1"/>
    <col min="3331" max="3331" width="11.6640625" bestFit="1" customWidth="1"/>
    <col min="3332" max="3579" width="11.44140625"/>
    <col min="3580" max="3582" width="3.44140625" customWidth="1"/>
    <col min="3583" max="3583" width="83" customWidth="1"/>
    <col min="3584" max="3585" width="11.44140625"/>
    <col min="3586" max="3586" width="12.88671875" bestFit="1" customWidth="1"/>
    <col min="3587" max="3587" width="11.6640625" bestFit="1" customWidth="1"/>
    <col min="3588" max="3835" width="11.44140625"/>
    <col min="3836" max="3838" width="3.44140625" customWidth="1"/>
    <col min="3839" max="3839" width="83" customWidth="1"/>
    <col min="3840" max="3841" width="11.44140625"/>
    <col min="3842" max="3842" width="12.88671875" bestFit="1" customWidth="1"/>
    <col min="3843" max="3843" width="11.6640625" bestFit="1" customWidth="1"/>
    <col min="3844" max="4091" width="11.44140625"/>
    <col min="4092" max="4094" width="3.44140625" customWidth="1"/>
    <col min="4095" max="4095" width="83" customWidth="1"/>
    <col min="4096" max="4097" width="11.44140625"/>
    <col min="4098" max="4098" width="12.88671875" bestFit="1" customWidth="1"/>
    <col min="4099" max="4099" width="11.6640625" bestFit="1" customWidth="1"/>
    <col min="4100" max="4347" width="11.44140625"/>
    <col min="4348" max="4350" width="3.44140625" customWidth="1"/>
    <col min="4351" max="4351" width="83" customWidth="1"/>
    <col min="4352" max="4353" width="11.44140625"/>
    <col min="4354" max="4354" width="12.88671875" bestFit="1" customWidth="1"/>
    <col min="4355" max="4355" width="11.6640625" bestFit="1" customWidth="1"/>
    <col min="4356" max="4603" width="11.44140625"/>
    <col min="4604" max="4606" width="3.44140625" customWidth="1"/>
    <col min="4607" max="4607" width="83" customWidth="1"/>
    <col min="4608" max="4609" width="11.44140625"/>
    <col min="4610" max="4610" width="12.88671875" bestFit="1" customWidth="1"/>
    <col min="4611" max="4611" width="11.6640625" bestFit="1" customWidth="1"/>
    <col min="4612" max="4859" width="11.44140625"/>
    <col min="4860" max="4862" width="3.44140625" customWidth="1"/>
    <col min="4863" max="4863" width="83" customWidth="1"/>
    <col min="4864" max="4865" width="11.44140625"/>
    <col min="4866" max="4866" width="12.88671875" bestFit="1" customWidth="1"/>
    <col min="4867" max="4867" width="11.6640625" bestFit="1" customWidth="1"/>
    <col min="4868" max="5115" width="11.44140625"/>
    <col min="5116" max="5118" width="3.44140625" customWidth="1"/>
    <col min="5119" max="5119" width="83" customWidth="1"/>
    <col min="5120" max="5121" width="11.44140625"/>
    <col min="5122" max="5122" width="12.88671875" bestFit="1" customWidth="1"/>
    <col min="5123" max="5123" width="11.6640625" bestFit="1" customWidth="1"/>
    <col min="5124" max="5371" width="11.44140625"/>
    <col min="5372" max="5374" width="3.44140625" customWidth="1"/>
    <col min="5375" max="5375" width="83" customWidth="1"/>
    <col min="5376" max="5377" width="11.44140625"/>
    <col min="5378" max="5378" width="12.88671875" bestFit="1" customWidth="1"/>
    <col min="5379" max="5379" width="11.6640625" bestFit="1" customWidth="1"/>
    <col min="5380" max="5627" width="11.44140625"/>
    <col min="5628" max="5630" width="3.44140625" customWidth="1"/>
    <col min="5631" max="5631" width="83" customWidth="1"/>
    <col min="5632" max="5633" width="11.44140625"/>
    <col min="5634" max="5634" width="12.88671875" bestFit="1" customWidth="1"/>
    <col min="5635" max="5635" width="11.6640625" bestFit="1" customWidth="1"/>
    <col min="5636" max="5883" width="11.44140625"/>
    <col min="5884" max="5886" width="3.44140625" customWidth="1"/>
    <col min="5887" max="5887" width="83" customWidth="1"/>
    <col min="5888" max="5889" width="11.44140625"/>
    <col min="5890" max="5890" width="12.88671875" bestFit="1" customWidth="1"/>
    <col min="5891" max="5891" width="11.6640625" bestFit="1" customWidth="1"/>
    <col min="5892" max="6139" width="11.44140625"/>
    <col min="6140" max="6142" width="3.44140625" customWidth="1"/>
    <col min="6143" max="6143" width="83" customWidth="1"/>
    <col min="6144" max="6145" width="11.44140625"/>
    <col min="6146" max="6146" width="12.88671875" bestFit="1" customWidth="1"/>
    <col min="6147" max="6147" width="11.6640625" bestFit="1" customWidth="1"/>
    <col min="6148" max="6395" width="11.44140625"/>
    <col min="6396" max="6398" width="3.44140625" customWidth="1"/>
    <col min="6399" max="6399" width="83" customWidth="1"/>
    <col min="6400" max="6401" width="11.44140625"/>
    <col min="6402" max="6402" width="12.88671875" bestFit="1" customWidth="1"/>
    <col min="6403" max="6403" width="11.6640625" bestFit="1" customWidth="1"/>
    <col min="6404" max="6651" width="11.44140625"/>
    <col min="6652" max="6654" width="3.44140625" customWidth="1"/>
    <col min="6655" max="6655" width="83" customWidth="1"/>
    <col min="6656" max="6657" width="11.44140625"/>
    <col min="6658" max="6658" width="12.88671875" bestFit="1" customWidth="1"/>
    <col min="6659" max="6659" width="11.6640625" bestFit="1" customWidth="1"/>
    <col min="6660" max="6907" width="11.44140625"/>
    <col min="6908" max="6910" width="3.44140625" customWidth="1"/>
    <col min="6911" max="6911" width="83" customWidth="1"/>
    <col min="6912" max="6913" width="11.44140625"/>
    <col min="6914" max="6914" width="12.88671875" bestFit="1" customWidth="1"/>
    <col min="6915" max="6915" width="11.6640625" bestFit="1" customWidth="1"/>
    <col min="6916" max="7163" width="11.44140625"/>
    <col min="7164" max="7166" width="3.44140625" customWidth="1"/>
    <col min="7167" max="7167" width="83" customWidth="1"/>
    <col min="7168" max="7169" width="11.44140625"/>
    <col min="7170" max="7170" width="12.88671875" bestFit="1" customWidth="1"/>
    <col min="7171" max="7171" width="11.6640625" bestFit="1" customWidth="1"/>
    <col min="7172" max="7419" width="11.44140625"/>
    <col min="7420" max="7422" width="3.44140625" customWidth="1"/>
    <col min="7423" max="7423" width="83" customWidth="1"/>
    <col min="7424" max="7425" width="11.44140625"/>
    <col min="7426" max="7426" width="12.88671875" bestFit="1" customWidth="1"/>
    <col min="7427" max="7427" width="11.6640625" bestFit="1" customWidth="1"/>
    <col min="7428" max="7675" width="11.44140625"/>
    <col min="7676" max="7678" width="3.44140625" customWidth="1"/>
    <col min="7679" max="7679" width="83" customWidth="1"/>
    <col min="7680" max="7681" width="11.44140625"/>
    <col min="7682" max="7682" width="12.88671875" bestFit="1" customWidth="1"/>
    <col min="7683" max="7683" width="11.6640625" bestFit="1" customWidth="1"/>
    <col min="7684" max="7931" width="11.44140625"/>
    <col min="7932" max="7934" width="3.44140625" customWidth="1"/>
    <col min="7935" max="7935" width="83" customWidth="1"/>
    <col min="7936" max="7937" width="11.44140625"/>
    <col min="7938" max="7938" width="12.88671875" bestFit="1" customWidth="1"/>
    <col min="7939" max="7939" width="11.6640625" bestFit="1" customWidth="1"/>
    <col min="7940" max="8187" width="11.44140625"/>
    <col min="8188" max="8190" width="3.44140625" customWidth="1"/>
    <col min="8191" max="8191" width="83" customWidth="1"/>
    <col min="8192" max="8193" width="11.44140625"/>
    <col min="8194" max="8194" width="12.88671875" bestFit="1" customWidth="1"/>
    <col min="8195" max="8195" width="11.6640625" bestFit="1" customWidth="1"/>
    <col min="8196" max="8443" width="11.44140625"/>
    <col min="8444" max="8446" width="3.44140625" customWidth="1"/>
    <col min="8447" max="8447" width="83" customWidth="1"/>
    <col min="8448" max="8449" width="11.44140625"/>
    <col min="8450" max="8450" width="12.88671875" bestFit="1" customWidth="1"/>
    <col min="8451" max="8451" width="11.6640625" bestFit="1" customWidth="1"/>
    <col min="8452" max="8699" width="11.44140625"/>
    <col min="8700" max="8702" width="3.44140625" customWidth="1"/>
    <col min="8703" max="8703" width="83" customWidth="1"/>
    <col min="8704" max="8705" width="11.44140625"/>
    <col min="8706" max="8706" width="12.88671875" bestFit="1" customWidth="1"/>
    <col min="8707" max="8707" width="11.6640625" bestFit="1" customWidth="1"/>
    <col min="8708" max="8955" width="11.44140625"/>
    <col min="8956" max="8958" width="3.44140625" customWidth="1"/>
    <col min="8959" max="8959" width="83" customWidth="1"/>
    <col min="8960" max="8961" width="11.44140625"/>
    <col min="8962" max="8962" width="12.88671875" bestFit="1" customWidth="1"/>
    <col min="8963" max="8963" width="11.6640625" bestFit="1" customWidth="1"/>
    <col min="8964" max="9211" width="11.44140625"/>
    <col min="9212" max="9214" width="3.44140625" customWidth="1"/>
    <col min="9215" max="9215" width="83" customWidth="1"/>
    <col min="9216" max="9217" width="11.44140625"/>
    <col min="9218" max="9218" width="12.88671875" bestFit="1" customWidth="1"/>
    <col min="9219" max="9219" width="11.6640625" bestFit="1" customWidth="1"/>
    <col min="9220" max="9467" width="11.44140625"/>
    <col min="9468" max="9470" width="3.44140625" customWidth="1"/>
    <col min="9471" max="9471" width="83" customWidth="1"/>
    <col min="9472" max="9473" width="11.44140625"/>
    <col min="9474" max="9474" width="12.88671875" bestFit="1" customWidth="1"/>
    <col min="9475" max="9475" width="11.6640625" bestFit="1" customWidth="1"/>
    <col min="9476" max="9723" width="11.44140625"/>
    <col min="9724" max="9726" width="3.44140625" customWidth="1"/>
    <col min="9727" max="9727" width="83" customWidth="1"/>
    <col min="9728" max="9729" width="11.44140625"/>
    <col min="9730" max="9730" width="12.88671875" bestFit="1" customWidth="1"/>
    <col min="9731" max="9731" width="11.6640625" bestFit="1" customWidth="1"/>
    <col min="9732" max="9979" width="11.44140625"/>
    <col min="9980" max="9982" width="3.44140625" customWidth="1"/>
    <col min="9983" max="9983" width="83" customWidth="1"/>
    <col min="9984" max="9985" width="11.44140625"/>
    <col min="9986" max="9986" width="12.88671875" bestFit="1" customWidth="1"/>
    <col min="9987" max="9987" width="11.6640625" bestFit="1" customWidth="1"/>
    <col min="9988" max="10235" width="11.44140625"/>
    <col min="10236" max="10238" width="3.44140625" customWidth="1"/>
    <col min="10239" max="10239" width="83" customWidth="1"/>
    <col min="10240" max="10241" width="11.44140625"/>
    <col min="10242" max="10242" width="12.88671875" bestFit="1" customWidth="1"/>
    <col min="10243" max="10243" width="11.6640625" bestFit="1" customWidth="1"/>
    <col min="10244" max="10491" width="11.44140625"/>
    <col min="10492" max="10494" width="3.44140625" customWidth="1"/>
    <col min="10495" max="10495" width="83" customWidth="1"/>
    <col min="10496" max="10497" width="11.44140625"/>
    <col min="10498" max="10498" width="12.88671875" bestFit="1" customWidth="1"/>
    <col min="10499" max="10499" width="11.6640625" bestFit="1" customWidth="1"/>
    <col min="10500" max="10747" width="11.44140625"/>
    <col min="10748" max="10750" width="3.44140625" customWidth="1"/>
    <col min="10751" max="10751" width="83" customWidth="1"/>
    <col min="10752" max="10753" width="11.44140625"/>
    <col min="10754" max="10754" width="12.88671875" bestFit="1" customWidth="1"/>
    <col min="10755" max="10755" width="11.6640625" bestFit="1" customWidth="1"/>
    <col min="10756" max="11003" width="11.44140625"/>
    <col min="11004" max="11006" width="3.44140625" customWidth="1"/>
    <col min="11007" max="11007" width="83" customWidth="1"/>
    <col min="11008" max="11009" width="11.44140625"/>
    <col min="11010" max="11010" width="12.88671875" bestFit="1" customWidth="1"/>
    <col min="11011" max="11011" width="11.6640625" bestFit="1" customWidth="1"/>
    <col min="11012" max="11259" width="11.44140625"/>
    <col min="11260" max="11262" width="3.44140625" customWidth="1"/>
    <col min="11263" max="11263" width="83" customWidth="1"/>
    <col min="11264" max="11265" width="11.44140625"/>
    <col min="11266" max="11266" width="12.88671875" bestFit="1" customWidth="1"/>
    <col min="11267" max="11267" width="11.6640625" bestFit="1" customWidth="1"/>
    <col min="11268" max="11515" width="11.44140625"/>
    <col min="11516" max="11518" width="3.44140625" customWidth="1"/>
    <col min="11519" max="11519" width="83" customWidth="1"/>
    <col min="11520" max="11521" width="11.44140625"/>
    <col min="11522" max="11522" width="12.88671875" bestFit="1" customWidth="1"/>
    <col min="11523" max="11523" width="11.6640625" bestFit="1" customWidth="1"/>
    <col min="11524" max="11771" width="11.44140625"/>
    <col min="11772" max="11774" width="3.44140625" customWidth="1"/>
    <col min="11775" max="11775" width="83" customWidth="1"/>
    <col min="11776" max="11777" width="11.44140625"/>
    <col min="11778" max="11778" width="12.88671875" bestFit="1" customWidth="1"/>
    <col min="11779" max="11779" width="11.6640625" bestFit="1" customWidth="1"/>
    <col min="11780" max="12027" width="11.44140625"/>
    <col min="12028" max="12030" width="3.44140625" customWidth="1"/>
    <col min="12031" max="12031" width="83" customWidth="1"/>
    <col min="12032" max="12033" width="11.44140625"/>
    <col min="12034" max="12034" width="12.88671875" bestFit="1" customWidth="1"/>
    <col min="12035" max="12035" width="11.6640625" bestFit="1" customWidth="1"/>
    <col min="12036" max="12283" width="11.44140625"/>
    <col min="12284" max="12286" width="3.44140625" customWidth="1"/>
    <col min="12287" max="12287" width="83" customWidth="1"/>
    <col min="12288" max="12289" width="11.44140625"/>
    <col min="12290" max="12290" width="12.88671875" bestFit="1" customWidth="1"/>
    <col min="12291" max="12291" width="11.6640625" bestFit="1" customWidth="1"/>
    <col min="12292" max="12539" width="11.44140625"/>
    <col min="12540" max="12542" width="3.44140625" customWidth="1"/>
    <col min="12543" max="12543" width="83" customWidth="1"/>
    <col min="12544" max="12545" width="11.44140625"/>
    <col min="12546" max="12546" width="12.88671875" bestFit="1" customWidth="1"/>
    <col min="12547" max="12547" width="11.6640625" bestFit="1" customWidth="1"/>
    <col min="12548" max="12795" width="11.44140625"/>
    <col min="12796" max="12798" width="3.44140625" customWidth="1"/>
    <col min="12799" max="12799" width="83" customWidth="1"/>
    <col min="12800" max="12801" width="11.44140625"/>
    <col min="12802" max="12802" width="12.88671875" bestFit="1" customWidth="1"/>
    <col min="12803" max="12803" width="11.6640625" bestFit="1" customWidth="1"/>
    <col min="12804" max="13051" width="11.44140625"/>
    <col min="13052" max="13054" width="3.44140625" customWidth="1"/>
    <col min="13055" max="13055" width="83" customWidth="1"/>
    <col min="13056" max="13057" width="11.44140625"/>
    <col min="13058" max="13058" width="12.88671875" bestFit="1" customWidth="1"/>
    <col min="13059" max="13059" width="11.6640625" bestFit="1" customWidth="1"/>
    <col min="13060" max="13307" width="11.44140625"/>
    <col min="13308" max="13310" width="3.44140625" customWidth="1"/>
    <col min="13311" max="13311" width="83" customWidth="1"/>
    <col min="13312" max="13313" width="11.44140625"/>
    <col min="13314" max="13314" width="12.88671875" bestFit="1" customWidth="1"/>
    <col min="13315" max="13315" width="11.6640625" bestFit="1" customWidth="1"/>
    <col min="13316" max="13563" width="11.44140625"/>
    <col min="13564" max="13566" width="3.44140625" customWidth="1"/>
    <col min="13567" max="13567" width="83" customWidth="1"/>
    <col min="13568" max="13569" width="11.44140625"/>
    <col min="13570" max="13570" width="12.88671875" bestFit="1" customWidth="1"/>
    <col min="13571" max="13571" width="11.6640625" bestFit="1" customWidth="1"/>
    <col min="13572" max="13819" width="11.44140625"/>
    <col min="13820" max="13822" width="3.44140625" customWidth="1"/>
    <col min="13823" max="13823" width="83" customWidth="1"/>
    <col min="13824" max="13825" width="11.44140625"/>
    <col min="13826" max="13826" width="12.88671875" bestFit="1" customWidth="1"/>
    <col min="13827" max="13827" width="11.6640625" bestFit="1" customWidth="1"/>
    <col min="13828" max="14075" width="11.44140625"/>
    <col min="14076" max="14078" width="3.44140625" customWidth="1"/>
    <col min="14079" max="14079" width="83" customWidth="1"/>
    <col min="14080" max="14081" width="11.44140625"/>
    <col min="14082" max="14082" width="12.88671875" bestFit="1" customWidth="1"/>
    <col min="14083" max="14083" width="11.6640625" bestFit="1" customWidth="1"/>
    <col min="14084" max="14331" width="11.44140625"/>
    <col min="14332" max="14334" width="3.44140625" customWidth="1"/>
    <col min="14335" max="14335" width="83" customWidth="1"/>
    <col min="14336" max="14337" width="11.44140625"/>
    <col min="14338" max="14338" width="12.88671875" bestFit="1" customWidth="1"/>
    <col min="14339" max="14339" width="11.6640625" bestFit="1" customWidth="1"/>
    <col min="14340" max="14587" width="11.44140625"/>
    <col min="14588" max="14590" width="3.44140625" customWidth="1"/>
    <col min="14591" max="14591" width="83" customWidth="1"/>
    <col min="14592" max="14593" width="11.44140625"/>
    <col min="14594" max="14594" width="12.88671875" bestFit="1" customWidth="1"/>
    <col min="14595" max="14595" width="11.6640625" bestFit="1" customWidth="1"/>
    <col min="14596" max="14843" width="11.44140625"/>
    <col min="14844" max="14846" width="3.44140625" customWidth="1"/>
    <col min="14847" max="14847" width="83" customWidth="1"/>
    <col min="14848" max="14849" width="11.44140625"/>
    <col min="14850" max="14850" width="12.88671875" bestFit="1" customWidth="1"/>
    <col min="14851" max="14851" width="11.6640625" bestFit="1" customWidth="1"/>
    <col min="14852" max="15099" width="11.44140625"/>
    <col min="15100" max="15102" width="3.44140625" customWidth="1"/>
    <col min="15103" max="15103" width="83" customWidth="1"/>
    <col min="15104" max="15105" width="11.44140625"/>
    <col min="15106" max="15106" width="12.88671875" bestFit="1" customWidth="1"/>
    <col min="15107" max="15107" width="11.6640625" bestFit="1" customWidth="1"/>
    <col min="15108" max="15355" width="11.44140625"/>
    <col min="15356" max="15358" width="3.44140625" customWidth="1"/>
    <col min="15359" max="15359" width="83" customWidth="1"/>
    <col min="15360" max="15361" width="11.44140625"/>
    <col min="15362" max="15362" width="12.88671875" bestFit="1" customWidth="1"/>
    <col min="15363" max="15363" width="11.6640625" bestFit="1" customWidth="1"/>
    <col min="15364" max="15611" width="11.44140625"/>
    <col min="15612" max="15614" width="3.44140625" customWidth="1"/>
    <col min="15615" max="15615" width="83" customWidth="1"/>
    <col min="15616" max="15617" width="11.44140625"/>
    <col min="15618" max="15618" width="12.88671875" bestFit="1" customWidth="1"/>
    <col min="15619" max="15619" width="11.6640625" bestFit="1" customWidth="1"/>
    <col min="15620" max="15867" width="11.44140625"/>
    <col min="15868" max="15870" width="3.44140625" customWidth="1"/>
    <col min="15871" max="15871" width="83" customWidth="1"/>
    <col min="15872" max="15873" width="11.44140625"/>
    <col min="15874" max="15874" width="12.88671875" bestFit="1" customWidth="1"/>
    <col min="15875" max="15875" width="11.6640625" bestFit="1" customWidth="1"/>
    <col min="15876" max="16123" width="11.44140625"/>
    <col min="16124" max="16126" width="3.44140625" customWidth="1"/>
    <col min="16127" max="16127" width="83" customWidth="1"/>
    <col min="16128" max="16129" width="11.44140625"/>
    <col min="16130" max="16130" width="12.88671875" bestFit="1" customWidth="1"/>
    <col min="16131" max="16131" width="11.6640625" bestFit="1" customWidth="1"/>
    <col min="16132" max="16384" width="11.44140625"/>
  </cols>
  <sheetData>
    <row r="1" spans="1:8" x14ac:dyDescent="0.3">
      <c r="A1" s="181" t="s">
        <v>36</v>
      </c>
      <c r="B1" s="181"/>
      <c r="C1" s="181"/>
      <c r="D1" s="181"/>
      <c r="E1" s="181"/>
      <c r="F1" s="181"/>
      <c r="G1" s="181"/>
      <c r="H1" s="181"/>
    </row>
    <row r="2" spans="1:8" x14ac:dyDescent="0.3">
      <c r="A2" s="181" t="s">
        <v>37</v>
      </c>
      <c r="B2" s="181"/>
      <c r="C2" s="181"/>
      <c r="D2" s="181"/>
      <c r="E2" s="181"/>
      <c r="F2" s="181"/>
      <c r="G2" s="181"/>
      <c r="H2" s="181"/>
    </row>
    <row r="3" spans="1:8" x14ac:dyDescent="0.3">
      <c r="A3" s="181" t="s">
        <v>38</v>
      </c>
      <c r="B3" s="181"/>
      <c r="C3" s="181"/>
      <c r="D3" s="181"/>
      <c r="E3" s="181"/>
      <c r="F3" s="181"/>
      <c r="G3" s="181"/>
      <c r="H3" s="181"/>
    </row>
    <row r="4" spans="1:8" ht="18.850000000000001" customHeight="1" x14ac:dyDescent="0.4">
      <c r="A4" s="1"/>
      <c r="B4" s="1"/>
      <c r="C4" s="1"/>
      <c r="D4" s="2"/>
      <c r="E4" s="3"/>
      <c r="F4" s="3"/>
      <c r="G4" s="4"/>
      <c r="H4" s="3"/>
    </row>
    <row r="5" spans="1:8" ht="18.850000000000001" customHeight="1" x14ac:dyDescent="0.3">
      <c r="A5" s="182" t="s">
        <v>103</v>
      </c>
      <c r="B5" s="182"/>
      <c r="C5" s="182"/>
      <c r="D5" s="182"/>
      <c r="E5" s="182"/>
      <c r="F5" s="182"/>
      <c r="G5" s="182"/>
      <c r="H5" s="182"/>
    </row>
    <row r="6" spans="1:8" ht="16.399999999999999" thickBot="1" x14ac:dyDescent="0.35">
      <c r="A6" s="6"/>
      <c r="B6" s="6"/>
      <c r="C6" s="6"/>
      <c r="D6" s="7"/>
      <c r="E6" s="5"/>
      <c r="F6" s="5"/>
      <c r="G6" s="8"/>
      <c r="H6" s="5"/>
    </row>
    <row r="7" spans="1:8" ht="15.75" thickBot="1" x14ac:dyDescent="0.35">
      <c r="A7" s="183" t="s">
        <v>0</v>
      </c>
      <c r="B7" s="184"/>
      <c r="C7" s="184"/>
      <c r="D7" s="9" t="s">
        <v>1</v>
      </c>
      <c r="E7" s="10" t="s">
        <v>2</v>
      </c>
      <c r="F7" s="10" t="s">
        <v>3</v>
      </c>
      <c r="G7" s="11" t="s">
        <v>4</v>
      </c>
      <c r="H7" s="12" t="s">
        <v>5</v>
      </c>
    </row>
    <row r="8" spans="1:8" ht="15.75" thickBot="1" x14ac:dyDescent="0.35">
      <c r="A8" s="13"/>
      <c r="B8" s="14"/>
      <c r="C8" s="14"/>
      <c r="D8" s="15" t="s">
        <v>6</v>
      </c>
      <c r="E8" s="14"/>
      <c r="F8" s="14"/>
      <c r="G8" s="16"/>
      <c r="H8" s="65">
        <f>SUM(H9:H14)</f>
        <v>0</v>
      </c>
    </row>
    <row r="9" spans="1:8" x14ac:dyDescent="0.3">
      <c r="A9" s="90">
        <v>1</v>
      </c>
      <c r="B9" s="17">
        <v>1</v>
      </c>
      <c r="C9" s="17"/>
      <c r="D9" s="18" t="s">
        <v>7</v>
      </c>
      <c r="E9" s="19" t="s">
        <v>8</v>
      </c>
      <c r="F9" s="20"/>
      <c r="G9" s="21"/>
      <c r="H9" s="22"/>
    </row>
    <row r="10" spans="1:8" x14ac:dyDescent="0.3">
      <c r="A10" s="90">
        <v>1</v>
      </c>
      <c r="B10" s="17">
        <v>2</v>
      </c>
      <c r="C10" s="17"/>
      <c r="D10" s="18" t="s">
        <v>9</v>
      </c>
      <c r="E10" s="19" t="s">
        <v>8</v>
      </c>
      <c r="F10" s="20"/>
      <c r="G10" s="21"/>
      <c r="H10" s="22"/>
    </row>
    <row r="11" spans="1:8" x14ac:dyDescent="0.3">
      <c r="A11" s="90">
        <v>1</v>
      </c>
      <c r="B11" s="30">
        <v>3</v>
      </c>
      <c r="C11" s="17"/>
      <c r="D11" s="18" t="s">
        <v>10</v>
      </c>
      <c r="E11" s="19" t="s">
        <v>8</v>
      </c>
      <c r="F11" s="20"/>
      <c r="G11" s="21"/>
      <c r="H11" s="22"/>
    </row>
    <row r="12" spans="1:8" x14ac:dyDescent="0.3">
      <c r="A12" s="90">
        <v>1</v>
      </c>
      <c r="B12" s="17">
        <v>4</v>
      </c>
      <c r="C12" s="17"/>
      <c r="D12" s="33" t="s">
        <v>54</v>
      </c>
      <c r="E12" s="19" t="s">
        <v>8</v>
      </c>
      <c r="F12" s="20"/>
      <c r="G12" s="21"/>
      <c r="H12" s="22"/>
    </row>
    <row r="13" spans="1:8" x14ac:dyDescent="0.3">
      <c r="A13" s="90">
        <v>1</v>
      </c>
      <c r="B13" s="17">
        <v>5</v>
      </c>
      <c r="C13" s="17"/>
      <c r="D13" s="33" t="s">
        <v>55</v>
      </c>
      <c r="E13" s="19" t="s">
        <v>8</v>
      </c>
      <c r="F13" s="20"/>
      <c r="G13" s="21"/>
      <c r="H13" s="22"/>
    </row>
    <row r="14" spans="1:8" x14ac:dyDescent="0.3">
      <c r="A14" s="90">
        <v>1</v>
      </c>
      <c r="B14" s="17">
        <v>6</v>
      </c>
      <c r="C14" s="17"/>
      <c r="D14" s="33" t="s">
        <v>60</v>
      </c>
      <c r="E14" s="19" t="s">
        <v>8</v>
      </c>
      <c r="F14" s="20"/>
      <c r="G14" s="21"/>
      <c r="H14" s="22"/>
    </row>
    <row r="15" spans="1:8" ht="15.75" thickBot="1" x14ac:dyDescent="0.35">
      <c r="A15" s="69"/>
      <c r="B15" s="36"/>
      <c r="C15" s="36"/>
      <c r="D15" s="70"/>
      <c r="E15" s="64"/>
      <c r="F15" s="20"/>
      <c r="G15" s="71"/>
      <c r="H15" s="22"/>
    </row>
    <row r="16" spans="1:8" ht="15.75" thickBot="1" x14ac:dyDescent="0.35">
      <c r="A16" s="23"/>
      <c r="B16" s="14"/>
      <c r="C16" s="14"/>
      <c r="D16" s="14" t="s">
        <v>11</v>
      </c>
      <c r="E16" s="24"/>
      <c r="F16" s="24"/>
      <c r="G16" s="25"/>
      <c r="H16" s="65">
        <f>SUM(H17:H24)</f>
        <v>4268.3159999999998</v>
      </c>
    </row>
    <row r="17" spans="1:8" x14ac:dyDescent="0.3">
      <c r="A17" s="90">
        <v>2</v>
      </c>
      <c r="B17" s="17">
        <v>1</v>
      </c>
      <c r="C17" s="17"/>
      <c r="D17" s="26" t="s">
        <v>12</v>
      </c>
      <c r="E17" s="19" t="s">
        <v>13</v>
      </c>
      <c r="F17" s="124">
        <f>'Cubature 30'!B7</f>
        <v>102.14400000000001</v>
      </c>
      <c r="G17" s="21">
        <v>15</v>
      </c>
      <c r="H17" s="22">
        <f>F17*G17</f>
        <v>1532.16</v>
      </c>
    </row>
    <row r="18" spans="1:8" x14ac:dyDescent="0.3">
      <c r="A18" s="90">
        <v>2</v>
      </c>
      <c r="B18" s="17">
        <v>2</v>
      </c>
      <c r="C18" s="17"/>
      <c r="D18" s="26" t="s">
        <v>14</v>
      </c>
      <c r="E18" s="19" t="s">
        <v>15</v>
      </c>
      <c r="F18" s="124">
        <f>'Cubature 30'!B9</f>
        <v>22.2</v>
      </c>
      <c r="G18" s="21">
        <v>3</v>
      </c>
      <c r="H18" s="22">
        <f>F18*G18</f>
        <v>66.599999999999994</v>
      </c>
    </row>
    <row r="19" spans="1:8" x14ac:dyDescent="0.3">
      <c r="A19" s="90">
        <v>2</v>
      </c>
      <c r="B19" s="17">
        <v>3</v>
      </c>
      <c r="C19" s="17"/>
      <c r="D19" s="26" t="s">
        <v>16</v>
      </c>
      <c r="E19" s="19" t="s">
        <v>17</v>
      </c>
      <c r="F19" s="124">
        <f>'Cubature 30'!B10</f>
        <v>26.599999999999998</v>
      </c>
      <c r="G19" s="21">
        <v>13</v>
      </c>
      <c r="H19" s="22">
        <f>F19*G19</f>
        <v>345.79999999999995</v>
      </c>
    </row>
    <row r="20" spans="1:8" x14ac:dyDescent="0.3">
      <c r="A20" s="90">
        <v>2</v>
      </c>
      <c r="B20" s="17">
        <v>4</v>
      </c>
      <c r="C20" s="17"/>
      <c r="D20" s="18" t="s">
        <v>18</v>
      </c>
      <c r="E20" s="19"/>
      <c r="F20" s="125"/>
      <c r="G20" s="21"/>
      <c r="H20" s="22"/>
    </row>
    <row r="21" spans="1:8" x14ac:dyDescent="0.3">
      <c r="A21" s="90">
        <v>2</v>
      </c>
      <c r="B21" s="17">
        <v>4</v>
      </c>
      <c r="C21" s="19">
        <v>1</v>
      </c>
      <c r="D21" s="27" t="s">
        <v>56</v>
      </c>
      <c r="E21" s="19" t="s">
        <v>13</v>
      </c>
      <c r="F21" s="124">
        <f>'Cubature 30'!C16</f>
        <v>58.311999999999998</v>
      </c>
      <c r="G21" s="21">
        <v>18</v>
      </c>
      <c r="H21" s="22">
        <f>F21*G21</f>
        <v>1049.616</v>
      </c>
    </row>
    <row r="22" spans="1:8" x14ac:dyDescent="0.3">
      <c r="A22" s="90">
        <v>2</v>
      </c>
      <c r="B22" s="17">
        <v>4</v>
      </c>
      <c r="C22" s="19">
        <v>2</v>
      </c>
      <c r="D22" s="27" t="s">
        <v>19</v>
      </c>
      <c r="E22" s="19" t="s">
        <v>13</v>
      </c>
      <c r="F22" s="124">
        <f>'Cubature 30'!C17</f>
        <v>2.66</v>
      </c>
      <c r="G22" s="21">
        <v>45</v>
      </c>
      <c r="H22" s="22">
        <f>F22*G22</f>
        <v>119.7</v>
      </c>
    </row>
    <row r="23" spans="1:8" x14ac:dyDescent="0.3">
      <c r="A23" s="90">
        <v>2</v>
      </c>
      <c r="B23" s="17">
        <v>5</v>
      </c>
      <c r="C23" s="17"/>
      <c r="D23" s="18" t="s">
        <v>20</v>
      </c>
      <c r="E23" s="19" t="s">
        <v>13</v>
      </c>
      <c r="F23" s="124">
        <f>'Cubature 30'!B7</f>
        <v>102.14400000000001</v>
      </c>
      <c r="G23" s="21">
        <v>10</v>
      </c>
      <c r="H23" s="22">
        <f>F23*G23</f>
        <v>1021.44</v>
      </c>
    </row>
    <row r="24" spans="1:8" x14ac:dyDescent="0.3">
      <c r="A24" s="90">
        <v>2</v>
      </c>
      <c r="B24" s="17">
        <v>6</v>
      </c>
      <c r="C24" s="17"/>
      <c r="D24" s="18" t="s">
        <v>21</v>
      </c>
      <c r="E24" s="19" t="s">
        <v>17</v>
      </c>
      <c r="F24" s="124">
        <f>'Cubature 30'!B10</f>
        <v>26.599999999999998</v>
      </c>
      <c r="G24" s="21">
        <v>5</v>
      </c>
      <c r="H24" s="22">
        <f>F24*G24</f>
        <v>133</v>
      </c>
    </row>
    <row r="25" spans="1:8" ht="15.75" thickBot="1" x14ac:dyDescent="0.35">
      <c r="A25" s="58"/>
      <c r="B25" s="37"/>
      <c r="D25" s="38"/>
      <c r="E25" s="64"/>
      <c r="F25" s="68"/>
      <c r="G25" s="67"/>
      <c r="H25" s="122"/>
    </row>
    <row r="26" spans="1:8" ht="15.75" thickBot="1" x14ac:dyDescent="0.35">
      <c r="A26" s="23"/>
      <c r="B26" s="14"/>
      <c r="C26" s="14"/>
      <c r="D26" s="14" t="s">
        <v>22</v>
      </c>
      <c r="E26" s="14"/>
      <c r="F26" s="14"/>
      <c r="G26" s="28"/>
      <c r="H26" s="65">
        <f>SUM(H27:H33)</f>
        <v>13877.8</v>
      </c>
    </row>
    <row r="27" spans="1:8" ht="26.2" x14ac:dyDescent="0.3">
      <c r="A27" s="90">
        <v>3</v>
      </c>
      <c r="B27" s="17">
        <v>1</v>
      </c>
      <c r="C27" s="30"/>
      <c r="D27" s="91" t="s">
        <v>25</v>
      </c>
      <c r="E27" s="31" t="s">
        <v>24</v>
      </c>
      <c r="F27" s="31">
        <v>2</v>
      </c>
      <c r="G27" s="127">
        <v>3500</v>
      </c>
      <c r="H27" s="32">
        <f>F27*G27</f>
        <v>7000</v>
      </c>
    </row>
    <row r="28" spans="1:8" x14ac:dyDescent="0.3">
      <c r="A28" s="90">
        <v>3</v>
      </c>
      <c r="B28" s="17">
        <v>2</v>
      </c>
      <c r="C28" s="30"/>
      <c r="D28" s="91" t="s">
        <v>23</v>
      </c>
      <c r="E28" s="31" t="s">
        <v>24</v>
      </c>
      <c r="F28" s="31">
        <v>3</v>
      </c>
      <c r="G28" s="127">
        <v>2000</v>
      </c>
      <c r="H28" s="32">
        <f>F28*G28</f>
        <v>6000</v>
      </c>
    </row>
    <row r="29" spans="1:8" x14ac:dyDescent="0.3">
      <c r="A29" s="90">
        <v>3</v>
      </c>
      <c r="B29" s="17">
        <v>3</v>
      </c>
      <c r="C29" s="30"/>
      <c r="D29" s="33" t="s">
        <v>26</v>
      </c>
      <c r="E29" s="19"/>
      <c r="F29" s="125"/>
      <c r="G29" s="21"/>
      <c r="H29" s="22"/>
    </row>
    <row r="30" spans="1:8" x14ac:dyDescent="0.3">
      <c r="A30" s="90">
        <v>3</v>
      </c>
      <c r="B30" s="17">
        <v>3</v>
      </c>
      <c r="C30" s="34">
        <v>1</v>
      </c>
      <c r="D30" s="27" t="s">
        <v>108</v>
      </c>
      <c r="E30" s="19" t="s">
        <v>17</v>
      </c>
      <c r="F30" s="124">
        <f>'Cubature 30'!D18</f>
        <v>26.599999999999998</v>
      </c>
      <c r="G30" s="21">
        <v>18</v>
      </c>
      <c r="H30" s="22">
        <f>F30*G30</f>
        <v>478.79999999999995</v>
      </c>
    </row>
    <row r="31" spans="1:8" x14ac:dyDescent="0.3">
      <c r="A31" s="90">
        <v>3</v>
      </c>
      <c r="B31" s="17">
        <v>3</v>
      </c>
      <c r="C31" s="34">
        <v>2</v>
      </c>
      <c r="D31" s="27" t="s">
        <v>93</v>
      </c>
      <c r="E31" s="19" t="s">
        <v>17</v>
      </c>
      <c r="F31" s="124">
        <f>'Cubature 30'!D19</f>
        <v>26.599999999999998</v>
      </c>
      <c r="G31" s="21">
        <v>15</v>
      </c>
      <c r="H31" s="22">
        <f>F31*G31</f>
        <v>398.99999999999994</v>
      </c>
    </row>
    <row r="32" spans="1:8" x14ac:dyDescent="0.3">
      <c r="A32" s="90">
        <v>3</v>
      </c>
      <c r="B32" s="17">
        <v>3</v>
      </c>
      <c r="C32" s="34">
        <v>3</v>
      </c>
      <c r="D32" s="27" t="s">
        <v>109</v>
      </c>
      <c r="E32" s="31" t="s">
        <v>110</v>
      </c>
      <c r="F32" s="126">
        <f>'Cubature 30'!D20</f>
        <v>0</v>
      </c>
      <c r="G32" s="21">
        <v>3</v>
      </c>
      <c r="H32" s="22">
        <f>F32*G32</f>
        <v>0</v>
      </c>
    </row>
    <row r="33" spans="1:8" ht="15.75" thickBot="1" x14ac:dyDescent="0.35">
      <c r="A33" s="35"/>
      <c r="B33" s="36"/>
      <c r="C33" s="37"/>
      <c r="D33" s="38"/>
      <c r="E33" s="39"/>
      <c r="F33" s="40"/>
      <c r="G33" s="41"/>
      <c r="H33" s="42"/>
    </row>
    <row r="34" spans="1:8" ht="15.75" thickBot="1" x14ac:dyDescent="0.35">
      <c r="A34" s="43"/>
      <c r="B34" s="44"/>
      <c r="C34" s="44"/>
      <c r="D34" s="44" t="s">
        <v>27</v>
      </c>
      <c r="E34" s="44"/>
      <c r="F34" s="44"/>
      <c r="G34" s="45"/>
      <c r="H34" s="65">
        <f>SUM(H35:H91)</f>
        <v>0</v>
      </c>
    </row>
    <row r="35" spans="1:8" hidden="1" x14ac:dyDescent="0.3">
      <c r="A35" s="90">
        <v>4</v>
      </c>
      <c r="B35" s="17">
        <v>1</v>
      </c>
      <c r="C35" s="17"/>
      <c r="D35" s="18" t="s">
        <v>66</v>
      </c>
      <c r="E35" s="19"/>
      <c r="F35" s="20"/>
      <c r="G35" s="21"/>
      <c r="H35" s="22"/>
    </row>
    <row r="36" spans="1:8" hidden="1" x14ac:dyDescent="0.3">
      <c r="A36" s="90">
        <v>4</v>
      </c>
      <c r="B36" s="17">
        <v>1</v>
      </c>
      <c r="C36" s="19">
        <v>1</v>
      </c>
      <c r="D36" s="27" t="s">
        <v>70</v>
      </c>
      <c r="E36" s="19" t="s">
        <v>15</v>
      </c>
      <c r="F36" s="20">
        <v>0</v>
      </c>
      <c r="G36" s="21">
        <v>8</v>
      </c>
      <c r="H36" s="22">
        <f>F36*G36</f>
        <v>0</v>
      </c>
    </row>
    <row r="37" spans="1:8" hidden="1" x14ac:dyDescent="0.3">
      <c r="A37" s="90">
        <v>4</v>
      </c>
      <c r="B37" s="17">
        <v>1</v>
      </c>
      <c r="C37" s="19">
        <v>2</v>
      </c>
      <c r="D37" s="27" t="s">
        <v>28</v>
      </c>
      <c r="E37" s="19" t="s">
        <v>15</v>
      </c>
      <c r="F37" s="20">
        <v>0</v>
      </c>
      <c r="G37" s="21">
        <v>0.5</v>
      </c>
      <c r="H37" s="22">
        <f>F37*G37</f>
        <v>0</v>
      </c>
    </row>
    <row r="38" spans="1:8" hidden="1" x14ac:dyDescent="0.3">
      <c r="A38" s="90"/>
      <c r="B38" s="17"/>
      <c r="C38" s="19"/>
      <c r="D38" s="27"/>
      <c r="E38" s="19"/>
      <c r="F38" s="20"/>
      <c r="G38" s="21"/>
      <c r="H38" s="22"/>
    </row>
    <row r="39" spans="1:8" x14ac:dyDescent="0.3">
      <c r="A39" s="90">
        <v>4</v>
      </c>
      <c r="B39" s="17">
        <v>2</v>
      </c>
      <c r="C39" s="19"/>
      <c r="D39" s="18" t="s">
        <v>59</v>
      </c>
      <c r="E39" s="19"/>
      <c r="F39" s="20"/>
      <c r="G39" s="21"/>
      <c r="H39" s="22"/>
    </row>
    <row r="40" spans="1:8" hidden="1" x14ac:dyDescent="0.3">
      <c r="A40" s="90">
        <v>4</v>
      </c>
      <c r="B40" s="17">
        <v>2</v>
      </c>
      <c r="C40" s="19">
        <v>1</v>
      </c>
      <c r="D40" s="27" t="s">
        <v>62</v>
      </c>
      <c r="E40" s="19" t="s">
        <v>31</v>
      </c>
      <c r="F40" s="20">
        <v>0</v>
      </c>
      <c r="G40" s="21">
        <v>150</v>
      </c>
      <c r="H40" s="22">
        <f t="shared" ref="H40:H44" si="0">F40*G40</f>
        <v>0</v>
      </c>
    </row>
    <row r="41" spans="1:8" x14ac:dyDescent="0.3">
      <c r="A41" s="90">
        <v>4</v>
      </c>
      <c r="B41" s="17">
        <v>2</v>
      </c>
      <c r="C41" s="19">
        <v>2</v>
      </c>
      <c r="D41" s="27" t="s">
        <v>63</v>
      </c>
      <c r="E41" s="19" t="s">
        <v>31</v>
      </c>
      <c r="F41" s="20"/>
      <c r="G41" s="21"/>
      <c r="H41" s="22"/>
    </row>
    <row r="42" spans="1:8" hidden="1" x14ac:dyDescent="0.3">
      <c r="A42" s="90">
        <v>4</v>
      </c>
      <c r="B42" s="17">
        <v>2</v>
      </c>
      <c r="C42" s="19">
        <v>3</v>
      </c>
      <c r="D42" s="27" t="s">
        <v>107</v>
      </c>
      <c r="E42" s="19" t="s">
        <v>31</v>
      </c>
      <c r="F42" s="20"/>
      <c r="G42" s="21"/>
      <c r="H42" s="22"/>
    </row>
    <row r="43" spans="1:8" x14ac:dyDescent="0.3">
      <c r="A43" s="90">
        <v>4</v>
      </c>
      <c r="B43" s="17">
        <v>2</v>
      </c>
      <c r="C43" s="19">
        <v>4</v>
      </c>
      <c r="D43" s="27" t="s">
        <v>64</v>
      </c>
      <c r="E43" s="19" t="s">
        <v>31</v>
      </c>
      <c r="F43" s="20"/>
      <c r="G43" s="21"/>
      <c r="H43" s="22"/>
    </row>
    <row r="44" spans="1:8" hidden="1" x14ac:dyDescent="0.3">
      <c r="A44" s="90">
        <v>4</v>
      </c>
      <c r="B44" s="17">
        <v>2</v>
      </c>
      <c r="C44" s="19">
        <v>5</v>
      </c>
      <c r="D44" s="27" t="s">
        <v>65</v>
      </c>
      <c r="E44" s="19" t="s">
        <v>31</v>
      </c>
      <c r="F44" s="20">
        <v>0</v>
      </c>
      <c r="G44" s="21">
        <v>150</v>
      </c>
      <c r="H44" s="22">
        <f t="shared" si="0"/>
        <v>0</v>
      </c>
    </row>
    <row r="45" spans="1:8" hidden="1" x14ac:dyDescent="0.3">
      <c r="A45" s="90"/>
      <c r="B45" s="17"/>
      <c r="C45" s="19"/>
      <c r="D45" s="27"/>
      <c r="E45" s="19"/>
      <c r="F45" s="20"/>
      <c r="G45" s="21"/>
      <c r="H45" s="22"/>
    </row>
    <row r="46" spans="1:8" hidden="1" x14ac:dyDescent="0.3">
      <c r="A46" s="90">
        <v>4</v>
      </c>
      <c r="B46" s="17">
        <v>3</v>
      </c>
      <c r="C46" s="17"/>
      <c r="D46" s="18" t="s">
        <v>29</v>
      </c>
      <c r="E46" s="19"/>
      <c r="F46" s="20"/>
      <c r="G46" s="21"/>
      <c r="H46" s="22"/>
    </row>
    <row r="47" spans="1:8" hidden="1" x14ac:dyDescent="0.3">
      <c r="A47" s="90">
        <v>4</v>
      </c>
      <c r="B47" s="17">
        <v>3</v>
      </c>
      <c r="C47" s="19">
        <v>1</v>
      </c>
      <c r="D47" s="27" t="s">
        <v>87</v>
      </c>
      <c r="E47" s="19" t="s">
        <v>31</v>
      </c>
      <c r="F47" s="20">
        <v>0</v>
      </c>
      <c r="G47" s="21">
        <v>100</v>
      </c>
      <c r="H47" s="22">
        <f>F47*G47</f>
        <v>0</v>
      </c>
    </row>
    <row r="48" spans="1:8" hidden="1" x14ac:dyDescent="0.3">
      <c r="A48" s="90">
        <v>4</v>
      </c>
      <c r="B48" s="17">
        <v>3</v>
      </c>
      <c r="C48" s="19">
        <v>2</v>
      </c>
      <c r="D48" s="27" t="s">
        <v>88</v>
      </c>
      <c r="E48" s="19" t="s">
        <v>31</v>
      </c>
      <c r="F48" s="20">
        <v>0</v>
      </c>
      <c r="G48" s="21">
        <v>100</v>
      </c>
      <c r="H48" s="22">
        <f t="shared" ref="H48:H50" si="1">F48*G48</f>
        <v>0</v>
      </c>
    </row>
    <row r="49" spans="1:8" hidden="1" x14ac:dyDescent="0.3">
      <c r="A49" s="90">
        <v>4</v>
      </c>
      <c r="B49" s="17">
        <v>3</v>
      </c>
      <c r="C49" s="19">
        <v>3</v>
      </c>
      <c r="D49" s="27" t="s">
        <v>89</v>
      </c>
      <c r="E49" s="19" t="s">
        <v>31</v>
      </c>
      <c r="F49" s="20">
        <v>0</v>
      </c>
      <c r="G49" s="21">
        <v>100</v>
      </c>
      <c r="H49" s="22">
        <f t="shared" si="1"/>
        <v>0</v>
      </c>
    </row>
    <row r="50" spans="1:8" hidden="1" x14ac:dyDescent="0.3">
      <c r="A50" s="90">
        <v>4</v>
      </c>
      <c r="B50" s="17">
        <v>3</v>
      </c>
      <c r="C50" s="19">
        <v>4</v>
      </c>
      <c r="D50" s="27" t="s">
        <v>90</v>
      </c>
      <c r="E50" s="19" t="s">
        <v>31</v>
      </c>
      <c r="F50" s="20">
        <v>0</v>
      </c>
      <c r="G50" s="21">
        <v>100</v>
      </c>
      <c r="H50" s="22">
        <f t="shared" si="1"/>
        <v>0</v>
      </c>
    </row>
    <row r="51" spans="1:8" hidden="1" x14ac:dyDescent="0.3">
      <c r="A51" s="90"/>
      <c r="B51" s="17"/>
      <c r="C51" s="19"/>
      <c r="D51" s="27"/>
      <c r="E51" s="19"/>
      <c r="F51" s="20"/>
      <c r="G51" s="21"/>
      <c r="H51" s="22"/>
    </row>
    <row r="52" spans="1:8" hidden="1" x14ac:dyDescent="0.3">
      <c r="A52" s="90">
        <v>4</v>
      </c>
      <c r="B52" s="17">
        <v>4</v>
      </c>
      <c r="C52" s="19"/>
      <c r="D52" s="18" t="s">
        <v>57</v>
      </c>
      <c r="E52" s="19"/>
      <c r="F52" s="20"/>
      <c r="G52" s="21"/>
      <c r="H52" s="22"/>
    </row>
    <row r="53" spans="1:8" hidden="1" x14ac:dyDescent="0.3">
      <c r="A53" s="90">
        <v>4</v>
      </c>
      <c r="B53" s="17">
        <v>4</v>
      </c>
      <c r="C53" s="19">
        <v>1</v>
      </c>
      <c r="D53" s="27" t="s">
        <v>71</v>
      </c>
      <c r="E53" s="19" t="s">
        <v>31</v>
      </c>
      <c r="F53" s="20">
        <v>0</v>
      </c>
      <c r="G53" s="21">
        <v>130</v>
      </c>
      <c r="H53" s="22">
        <f>F53*G53</f>
        <v>0</v>
      </c>
    </row>
    <row r="54" spans="1:8" hidden="1" x14ac:dyDescent="0.3">
      <c r="A54" s="90">
        <v>4</v>
      </c>
      <c r="B54" s="17">
        <v>4</v>
      </c>
      <c r="C54" s="19">
        <v>2</v>
      </c>
      <c r="D54" s="27" t="s">
        <v>72</v>
      </c>
      <c r="E54" s="19" t="s">
        <v>31</v>
      </c>
      <c r="F54" s="20">
        <v>0</v>
      </c>
      <c r="G54" s="21">
        <v>130</v>
      </c>
      <c r="H54" s="22">
        <f t="shared" ref="H54:H58" si="2">F54*G54</f>
        <v>0</v>
      </c>
    </row>
    <row r="55" spans="1:8" hidden="1" x14ac:dyDescent="0.3">
      <c r="A55" s="90">
        <v>4</v>
      </c>
      <c r="B55" s="17">
        <v>4</v>
      </c>
      <c r="C55" s="19">
        <v>3</v>
      </c>
      <c r="D55" s="27" t="s">
        <v>73</v>
      </c>
      <c r="E55" s="19" t="s">
        <v>31</v>
      </c>
      <c r="F55" s="20">
        <v>0</v>
      </c>
      <c r="G55" s="21">
        <v>130</v>
      </c>
      <c r="H55" s="22">
        <f t="shared" si="2"/>
        <v>0</v>
      </c>
    </row>
    <row r="56" spans="1:8" hidden="1" x14ac:dyDescent="0.3">
      <c r="A56" s="90">
        <v>4</v>
      </c>
      <c r="B56" s="17">
        <v>4</v>
      </c>
      <c r="C56" s="19">
        <v>4</v>
      </c>
      <c r="D56" s="27" t="s">
        <v>74</v>
      </c>
      <c r="E56" s="19" t="s">
        <v>31</v>
      </c>
      <c r="F56" s="20">
        <v>0</v>
      </c>
      <c r="G56" s="21">
        <v>140</v>
      </c>
      <c r="H56" s="22">
        <f t="shared" si="2"/>
        <v>0</v>
      </c>
    </row>
    <row r="57" spans="1:8" hidden="1" x14ac:dyDescent="0.3">
      <c r="A57" s="90">
        <v>4</v>
      </c>
      <c r="B57" s="17">
        <v>4</v>
      </c>
      <c r="C57" s="19">
        <v>5</v>
      </c>
      <c r="D57" s="27" t="s">
        <v>75</v>
      </c>
      <c r="E57" s="19" t="s">
        <v>31</v>
      </c>
      <c r="F57" s="20">
        <v>0</v>
      </c>
      <c r="G57" s="21">
        <v>130</v>
      </c>
      <c r="H57" s="22">
        <f t="shared" si="2"/>
        <v>0</v>
      </c>
    </row>
    <row r="58" spans="1:8" hidden="1" x14ac:dyDescent="0.3">
      <c r="A58" s="90">
        <v>4</v>
      </c>
      <c r="B58" s="17">
        <v>4</v>
      </c>
      <c r="C58" s="19">
        <v>6</v>
      </c>
      <c r="D58" s="27" t="s">
        <v>76</v>
      </c>
      <c r="E58" s="19" t="s">
        <v>31</v>
      </c>
      <c r="F58" s="20">
        <v>0</v>
      </c>
      <c r="G58" s="21">
        <v>140</v>
      </c>
      <c r="H58" s="22">
        <f t="shared" si="2"/>
        <v>0</v>
      </c>
    </row>
    <row r="59" spans="1:8" hidden="1" x14ac:dyDescent="0.3">
      <c r="A59" s="90"/>
      <c r="B59" s="17"/>
      <c r="C59" s="19"/>
      <c r="D59" s="27"/>
      <c r="E59" s="19"/>
      <c r="F59" s="20"/>
      <c r="G59" s="21"/>
      <c r="H59" s="22"/>
    </row>
    <row r="60" spans="1:8" hidden="1" x14ac:dyDescent="0.3">
      <c r="A60" s="90">
        <v>4</v>
      </c>
      <c r="B60" s="17">
        <v>5</v>
      </c>
      <c r="C60" s="19"/>
      <c r="D60" s="18" t="s">
        <v>67</v>
      </c>
      <c r="E60" s="19"/>
      <c r="F60" s="20"/>
      <c r="G60" s="21"/>
      <c r="H60" s="22"/>
    </row>
    <row r="61" spans="1:8" hidden="1" x14ac:dyDescent="0.3">
      <c r="A61" s="90">
        <v>4</v>
      </c>
      <c r="B61" s="17">
        <v>5</v>
      </c>
      <c r="C61" s="19">
        <v>1</v>
      </c>
      <c r="D61" s="27" t="s">
        <v>77</v>
      </c>
      <c r="E61" s="19" t="s">
        <v>31</v>
      </c>
      <c r="F61" s="20">
        <v>0</v>
      </c>
      <c r="G61" s="21">
        <v>410</v>
      </c>
      <c r="H61" s="22">
        <f>F61*G61</f>
        <v>0</v>
      </c>
    </row>
    <row r="62" spans="1:8" hidden="1" x14ac:dyDescent="0.3">
      <c r="A62" s="90">
        <v>4</v>
      </c>
      <c r="B62" s="17">
        <v>5</v>
      </c>
      <c r="C62" s="19">
        <v>2</v>
      </c>
      <c r="D62" s="27" t="s">
        <v>68</v>
      </c>
      <c r="E62" s="19" t="s">
        <v>31</v>
      </c>
      <c r="F62" s="20">
        <v>0</v>
      </c>
      <c r="G62" s="21">
        <v>250</v>
      </c>
      <c r="H62" s="22">
        <f t="shared" ref="H62:H63" si="3">F62*G62</f>
        <v>0</v>
      </c>
    </row>
    <row r="63" spans="1:8" hidden="1" x14ac:dyDescent="0.3">
      <c r="A63" s="90">
        <v>4</v>
      </c>
      <c r="B63" s="17">
        <v>5</v>
      </c>
      <c r="C63" s="19">
        <v>3</v>
      </c>
      <c r="D63" s="27" t="s">
        <v>69</v>
      </c>
      <c r="E63" s="19" t="s">
        <v>31</v>
      </c>
      <c r="F63" s="20">
        <v>0</v>
      </c>
      <c r="G63" s="21">
        <v>170</v>
      </c>
      <c r="H63" s="22">
        <f t="shared" si="3"/>
        <v>0</v>
      </c>
    </row>
    <row r="64" spans="1:8" hidden="1" x14ac:dyDescent="0.3">
      <c r="A64" s="90">
        <v>4</v>
      </c>
      <c r="B64" s="17">
        <v>5</v>
      </c>
      <c r="C64" s="19">
        <v>4</v>
      </c>
      <c r="D64" s="27" t="s">
        <v>78</v>
      </c>
      <c r="E64" s="19" t="s">
        <v>31</v>
      </c>
      <c r="F64" s="20">
        <v>0</v>
      </c>
      <c r="G64" s="21">
        <v>150</v>
      </c>
      <c r="H64" s="22">
        <f>F64*G64</f>
        <v>0</v>
      </c>
    </row>
    <row r="65" spans="1:8" hidden="1" x14ac:dyDescent="0.3">
      <c r="A65" s="90"/>
      <c r="B65" s="17"/>
      <c r="C65" s="19"/>
      <c r="D65" s="27"/>
      <c r="E65" s="19"/>
      <c r="F65" s="20"/>
      <c r="G65" s="21"/>
      <c r="H65" s="22"/>
    </row>
    <row r="66" spans="1:8" hidden="1" x14ac:dyDescent="0.3">
      <c r="A66" s="90">
        <v>4</v>
      </c>
      <c r="B66" s="17">
        <v>7</v>
      </c>
      <c r="C66" s="19"/>
      <c r="D66" s="18" t="s">
        <v>91</v>
      </c>
      <c r="E66" s="19"/>
      <c r="F66" s="20"/>
      <c r="G66" s="21"/>
      <c r="H66" s="22"/>
    </row>
    <row r="67" spans="1:8" hidden="1" x14ac:dyDescent="0.3">
      <c r="A67" s="90">
        <v>4</v>
      </c>
      <c r="B67" s="17">
        <v>7</v>
      </c>
      <c r="C67" s="19">
        <v>1</v>
      </c>
      <c r="D67" s="27" t="s">
        <v>79</v>
      </c>
      <c r="E67" s="19" t="s">
        <v>31</v>
      </c>
      <c r="F67" s="20">
        <v>0</v>
      </c>
      <c r="G67" s="21">
        <v>120</v>
      </c>
      <c r="H67" s="22">
        <f t="shared" ref="H67:H74" si="4">F67*G67</f>
        <v>0</v>
      </c>
    </row>
    <row r="68" spans="1:8" hidden="1" x14ac:dyDescent="0.3">
      <c r="A68" s="90">
        <v>4</v>
      </c>
      <c r="B68" s="17">
        <v>7</v>
      </c>
      <c r="C68" s="19">
        <v>2</v>
      </c>
      <c r="D68" s="27" t="s">
        <v>81</v>
      </c>
      <c r="E68" s="19" t="s">
        <v>31</v>
      </c>
      <c r="F68" s="20">
        <v>0</v>
      </c>
      <c r="G68" s="21">
        <v>100</v>
      </c>
      <c r="H68" s="22">
        <f t="shared" si="4"/>
        <v>0</v>
      </c>
    </row>
    <row r="69" spans="1:8" hidden="1" x14ac:dyDescent="0.3">
      <c r="A69" s="90">
        <v>4</v>
      </c>
      <c r="B69" s="17">
        <v>7</v>
      </c>
      <c r="C69" s="19">
        <v>3</v>
      </c>
      <c r="D69" s="27" t="s">
        <v>80</v>
      </c>
      <c r="E69" s="19" t="s">
        <v>31</v>
      </c>
      <c r="F69" s="20">
        <v>0</v>
      </c>
      <c r="G69" s="21">
        <v>100</v>
      </c>
      <c r="H69" s="22">
        <f t="shared" si="4"/>
        <v>0</v>
      </c>
    </row>
    <row r="70" spans="1:8" hidden="1" x14ac:dyDescent="0.3">
      <c r="A70" s="90">
        <v>4</v>
      </c>
      <c r="B70" s="17">
        <v>7</v>
      </c>
      <c r="C70" s="19">
        <v>4</v>
      </c>
      <c r="D70" s="27" t="s">
        <v>30</v>
      </c>
      <c r="E70" s="19" t="s">
        <v>31</v>
      </c>
      <c r="F70" s="20">
        <v>0</v>
      </c>
      <c r="G70" s="21">
        <v>100</v>
      </c>
      <c r="H70" s="22">
        <f t="shared" si="4"/>
        <v>0</v>
      </c>
    </row>
    <row r="71" spans="1:8" hidden="1" x14ac:dyDescent="0.3">
      <c r="A71" s="90">
        <v>4</v>
      </c>
      <c r="B71" s="17">
        <v>7</v>
      </c>
      <c r="C71" s="19">
        <v>5</v>
      </c>
      <c r="D71" s="27" t="s">
        <v>82</v>
      </c>
      <c r="E71" s="19" t="s">
        <v>31</v>
      </c>
      <c r="F71" s="20">
        <v>0</v>
      </c>
      <c r="G71" s="21">
        <v>50</v>
      </c>
      <c r="H71" s="22">
        <f t="shared" si="4"/>
        <v>0</v>
      </c>
    </row>
    <row r="72" spans="1:8" hidden="1" x14ac:dyDescent="0.3">
      <c r="A72" s="90">
        <v>4</v>
      </c>
      <c r="B72" s="17">
        <v>7</v>
      </c>
      <c r="C72" s="19">
        <v>6</v>
      </c>
      <c r="D72" s="27" t="s">
        <v>83</v>
      </c>
      <c r="E72" s="19" t="s">
        <v>31</v>
      </c>
      <c r="F72" s="20">
        <v>0</v>
      </c>
      <c r="G72" s="21">
        <v>50</v>
      </c>
      <c r="H72" s="22">
        <f t="shared" si="4"/>
        <v>0</v>
      </c>
    </row>
    <row r="73" spans="1:8" hidden="1" x14ac:dyDescent="0.3">
      <c r="A73" s="90">
        <v>4</v>
      </c>
      <c r="B73" s="17">
        <v>7</v>
      </c>
      <c r="C73" s="19">
        <v>7</v>
      </c>
      <c r="D73" s="27" t="s">
        <v>84</v>
      </c>
      <c r="E73" s="19" t="s">
        <v>31</v>
      </c>
      <c r="F73" s="20">
        <v>0</v>
      </c>
      <c r="G73" s="21">
        <v>50</v>
      </c>
      <c r="H73" s="22">
        <f t="shared" si="4"/>
        <v>0</v>
      </c>
    </row>
    <row r="74" spans="1:8" hidden="1" x14ac:dyDescent="0.3">
      <c r="A74" s="90">
        <v>4</v>
      </c>
      <c r="B74" s="17">
        <v>7</v>
      </c>
      <c r="C74" s="19">
        <v>8</v>
      </c>
      <c r="D74" s="27" t="s">
        <v>85</v>
      </c>
      <c r="E74" s="19" t="s">
        <v>31</v>
      </c>
      <c r="F74" s="20">
        <v>0</v>
      </c>
      <c r="G74" s="21">
        <v>50</v>
      </c>
      <c r="H74" s="22">
        <f t="shared" si="4"/>
        <v>0</v>
      </c>
    </row>
    <row r="75" spans="1:8" hidden="1" x14ac:dyDescent="0.3">
      <c r="A75" s="90"/>
      <c r="B75" s="17"/>
      <c r="C75" s="19"/>
      <c r="D75" s="27"/>
      <c r="E75" s="19"/>
      <c r="F75" s="20"/>
      <c r="G75" s="21"/>
      <c r="H75" s="22"/>
    </row>
    <row r="76" spans="1:8" hidden="1" x14ac:dyDescent="0.3">
      <c r="A76" s="90">
        <v>4</v>
      </c>
      <c r="B76" s="17">
        <v>8</v>
      </c>
      <c r="C76" s="19"/>
      <c r="D76" s="18" t="s">
        <v>86</v>
      </c>
      <c r="E76" s="19"/>
      <c r="F76" s="20"/>
      <c r="G76" s="21"/>
      <c r="H76" s="22"/>
    </row>
    <row r="77" spans="1:8" hidden="1" x14ac:dyDescent="0.3">
      <c r="A77" s="90">
        <v>4</v>
      </c>
      <c r="B77" s="17">
        <v>8</v>
      </c>
      <c r="C77" s="19">
        <v>1</v>
      </c>
      <c r="D77" s="27" t="s">
        <v>73</v>
      </c>
      <c r="E77" s="19" t="s">
        <v>31</v>
      </c>
      <c r="F77" s="20">
        <v>0</v>
      </c>
      <c r="G77" s="21">
        <v>100</v>
      </c>
      <c r="H77" s="22">
        <f t="shared" ref="H77:H78" si="5">F77*G77</f>
        <v>0</v>
      </c>
    </row>
    <row r="78" spans="1:8" hidden="1" x14ac:dyDescent="0.3">
      <c r="A78" s="90">
        <v>4</v>
      </c>
      <c r="B78" s="17">
        <v>8</v>
      </c>
      <c r="C78" s="19">
        <v>2</v>
      </c>
      <c r="D78" s="27" t="s">
        <v>76</v>
      </c>
      <c r="E78" s="19" t="s">
        <v>31</v>
      </c>
      <c r="F78" s="20">
        <v>0</v>
      </c>
      <c r="G78" s="21">
        <v>100</v>
      </c>
      <c r="H78" s="22">
        <f t="shared" si="5"/>
        <v>0</v>
      </c>
    </row>
    <row r="79" spans="1:8" hidden="1" x14ac:dyDescent="0.3">
      <c r="A79" s="90"/>
      <c r="B79" s="17"/>
      <c r="C79" s="19"/>
      <c r="D79" s="27"/>
      <c r="E79" s="19"/>
      <c r="F79" s="20"/>
      <c r="G79" s="21"/>
      <c r="H79" s="22"/>
    </row>
    <row r="80" spans="1:8" hidden="1" x14ac:dyDescent="0.3">
      <c r="A80" s="90">
        <v>4</v>
      </c>
      <c r="B80" s="17">
        <v>9</v>
      </c>
      <c r="C80" s="19"/>
      <c r="D80" s="59" t="s">
        <v>58</v>
      </c>
      <c r="E80" s="19"/>
      <c r="F80" s="20"/>
      <c r="G80" s="21"/>
      <c r="H80" s="22"/>
    </row>
    <row r="81" spans="1:8" hidden="1" x14ac:dyDescent="0.3">
      <c r="A81" s="90">
        <v>4</v>
      </c>
      <c r="B81" s="17">
        <v>9</v>
      </c>
      <c r="C81" s="19">
        <v>1</v>
      </c>
      <c r="D81" s="60" t="s">
        <v>30</v>
      </c>
      <c r="E81" s="19" t="s">
        <v>31</v>
      </c>
      <c r="F81" s="20">
        <v>0</v>
      </c>
      <c r="G81" s="62">
        <v>210</v>
      </c>
      <c r="H81" s="22">
        <f t="shared" ref="H81" si="6">F81*G81</f>
        <v>0</v>
      </c>
    </row>
    <row r="82" spans="1:8" hidden="1" x14ac:dyDescent="0.3">
      <c r="A82" s="90"/>
      <c r="B82" s="17"/>
      <c r="C82" s="19"/>
      <c r="D82" s="27"/>
      <c r="E82" s="19"/>
      <c r="F82" s="20"/>
      <c r="G82" s="21"/>
      <c r="H82" s="22"/>
    </row>
    <row r="83" spans="1:8" hidden="1" x14ac:dyDescent="0.3">
      <c r="A83" s="90">
        <v>4</v>
      </c>
      <c r="B83" s="17">
        <v>10</v>
      </c>
      <c r="C83" s="19"/>
      <c r="D83" s="18" t="s">
        <v>94</v>
      </c>
      <c r="E83" s="19"/>
      <c r="F83" s="20"/>
      <c r="G83" s="21"/>
      <c r="H83" s="22"/>
    </row>
    <row r="84" spans="1:8" hidden="1" x14ac:dyDescent="0.3">
      <c r="A84" s="90">
        <v>4</v>
      </c>
      <c r="B84" s="17">
        <v>10</v>
      </c>
      <c r="C84" s="19">
        <v>1</v>
      </c>
      <c r="D84" s="27" t="s">
        <v>95</v>
      </c>
      <c r="E84" s="19" t="s">
        <v>31</v>
      </c>
      <c r="F84" s="20">
        <v>0</v>
      </c>
      <c r="G84" s="21">
        <v>400</v>
      </c>
      <c r="H84" s="22">
        <f t="shared" ref="H84" si="7">F84*G84</f>
        <v>0</v>
      </c>
    </row>
    <row r="85" spans="1:8" hidden="1" x14ac:dyDescent="0.3">
      <c r="A85" s="90"/>
      <c r="B85" s="17"/>
      <c r="C85" s="19"/>
      <c r="D85" s="27"/>
      <c r="E85" s="19"/>
      <c r="F85" s="20"/>
      <c r="G85" s="21"/>
      <c r="H85" s="22"/>
    </row>
    <row r="86" spans="1:8" ht="26.2" hidden="1" x14ac:dyDescent="0.3">
      <c r="A86" s="90">
        <v>4</v>
      </c>
      <c r="B86" s="17">
        <v>11</v>
      </c>
      <c r="C86" s="19"/>
      <c r="D86" s="26" t="s">
        <v>61</v>
      </c>
      <c r="E86" s="19"/>
      <c r="F86" s="20"/>
      <c r="G86" s="21"/>
      <c r="H86" s="22"/>
    </row>
    <row r="87" spans="1:8" hidden="1" x14ac:dyDescent="0.3">
      <c r="A87" s="90">
        <v>4</v>
      </c>
      <c r="B87" s="17">
        <v>11</v>
      </c>
      <c r="C87" s="19">
        <v>1</v>
      </c>
      <c r="D87" s="27" t="s">
        <v>30</v>
      </c>
      <c r="E87" s="19" t="s">
        <v>31</v>
      </c>
      <c r="F87" s="20">
        <v>0</v>
      </c>
      <c r="G87" s="21">
        <f>1650+200+500</f>
        <v>2350</v>
      </c>
      <c r="H87" s="22">
        <f t="shared" ref="H87" si="8">F87*G87</f>
        <v>0</v>
      </c>
    </row>
    <row r="88" spans="1:8" hidden="1" x14ac:dyDescent="0.3">
      <c r="A88" s="90"/>
      <c r="B88" s="17"/>
      <c r="C88" s="19"/>
      <c r="D88" s="27"/>
      <c r="E88" s="19"/>
      <c r="F88" s="20"/>
      <c r="G88" s="21"/>
      <c r="H88" s="22"/>
    </row>
    <row r="89" spans="1:8" ht="26.2" hidden="1" x14ac:dyDescent="0.3">
      <c r="A89" s="90">
        <v>4</v>
      </c>
      <c r="B89" s="17">
        <v>12</v>
      </c>
      <c r="C89" s="19"/>
      <c r="D89" s="26" t="s">
        <v>92</v>
      </c>
      <c r="E89" s="19"/>
      <c r="F89" s="20"/>
      <c r="G89" s="21"/>
      <c r="H89" s="22"/>
    </row>
    <row r="90" spans="1:8" hidden="1" x14ac:dyDescent="0.3">
      <c r="A90" s="90">
        <v>4</v>
      </c>
      <c r="B90" s="17">
        <v>12</v>
      </c>
      <c r="C90" s="19">
        <v>1</v>
      </c>
      <c r="D90" s="60" t="s">
        <v>96</v>
      </c>
      <c r="E90" s="19" t="s">
        <v>31</v>
      </c>
      <c r="F90" s="20">
        <v>0</v>
      </c>
      <c r="G90" s="21">
        <f>50+100+20+20</f>
        <v>190</v>
      </c>
      <c r="H90" s="22">
        <f t="shared" ref="H90" si="9">F90*G90</f>
        <v>0</v>
      </c>
    </row>
    <row r="91" spans="1:8" ht="15.75" thickBot="1" x14ac:dyDescent="0.35">
      <c r="A91" s="58"/>
      <c r="B91" s="36"/>
      <c r="C91" s="64"/>
      <c r="D91" s="60"/>
      <c r="E91" s="39"/>
      <c r="F91" s="64"/>
      <c r="G91" s="63"/>
      <c r="H91" s="42"/>
    </row>
    <row r="92" spans="1:8" ht="15.75" thickBot="1" x14ac:dyDescent="0.35">
      <c r="A92" s="23"/>
      <c r="B92" s="14"/>
      <c r="C92" s="14"/>
      <c r="D92" s="14" t="s">
        <v>32</v>
      </c>
      <c r="E92" s="14"/>
      <c r="F92" s="14"/>
      <c r="G92" s="28"/>
      <c r="H92" s="29">
        <f>SUM(H93:H101)</f>
        <v>7000</v>
      </c>
    </row>
    <row r="93" spans="1:8" x14ac:dyDescent="0.3">
      <c r="A93" s="61">
        <v>5</v>
      </c>
      <c r="B93" s="10">
        <v>1</v>
      </c>
      <c r="C93" s="47"/>
      <c r="D93" s="72" t="s">
        <v>100</v>
      </c>
      <c r="E93" s="48"/>
      <c r="F93" s="48"/>
      <c r="G93" s="49"/>
      <c r="H93" s="50"/>
    </row>
    <row r="94" spans="1:8" ht="50.4" x14ac:dyDescent="0.3">
      <c r="A94" s="90">
        <v>5</v>
      </c>
      <c r="B94" s="17">
        <v>1</v>
      </c>
      <c r="C94" s="31">
        <v>1</v>
      </c>
      <c r="D94" s="91" t="s">
        <v>119</v>
      </c>
      <c r="E94" s="92" t="s">
        <v>31</v>
      </c>
      <c r="F94" s="123"/>
      <c r="G94" s="21"/>
      <c r="H94" s="32"/>
    </row>
    <row r="95" spans="1:8" ht="50.4" x14ac:dyDescent="0.3">
      <c r="A95" s="90">
        <v>5</v>
      </c>
      <c r="B95" s="17">
        <v>1</v>
      </c>
      <c r="C95" s="31">
        <v>1</v>
      </c>
      <c r="D95" s="91" t="s">
        <v>120</v>
      </c>
      <c r="E95" s="92" t="s">
        <v>31</v>
      </c>
      <c r="F95" s="123">
        <v>1</v>
      </c>
      <c r="G95" s="62">
        <v>7000</v>
      </c>
      <c r="H95" s="32">
        <f>F95*G95</f>
        <v>7000</v>
      </c>
    </row>
    <row r="96" spans="1:8" x14ac:dyDescent="0.3">
      <c r="A96" s="90">
        <v>5</v>
      </c>
      <c r="B96" s="17">
        <v>1</v>
      </c>
      <c r="C96" s="31">
        <v>2</v>
      </c>
      <c r="D96" s="91" t="s">
        <v>98</v>
      </c>
      <c r="E96" s="92" t="s">
        <v>31</v>
      </c>
      <c r="F96" s="92"/>
      <c r="G96" s="51"/>
      <c r="H96" s="32"/>
    </row>
    <row r="97" spans="1:12" ht="51.05" x14ac:dyDescent="0.3">
      <c r="A97" s="90">
        <v>5</v>
      </c>
      <c r="B97" s="17">
        <v>1</v>
      </c>
      <c r="C97" s="20">
        <v>3</v>
      </c>
      <c r="D97" s="91" t="s">
        <v>101</v>
      </c>
      <c r="E97" s="92" t="s">
        <v>31</v>
      </c>
      <c r="F97" s="92"/>
      <c r="G97" s="51"/>
      <c r="H97" s="32"/>
    </row>
    <row r="98" spans="1:12" x14ac:dyDescent="0.3">
      <c r="A98" s="66">
        <v>5</v>
      </c>
      <c r="B98" s="17">
        <v>1</v>
      </c>
      <c r="C98" s="31">
        <v>4</v>
      </c>
      <c r="D98" s="91" t="s">
        <v>99</v>
      </c>
      <c r="E98" s="92" t="s">
        <v>31</v>
      </c>
      <c r="F98" s="92"/>
      <c r="G98" s="51"/>
      <c r="H98" s="32"/>
    </row>
    <row r="99" spans="1:12" x14ac:dyDescent="0.3">
      <c r="A99" s="90">
        <v>5</v>
      </c>
      <c r="B99" s="17">
        <v>1</v>
      </c>
      <c r="C99" s="31">
        <v>5</v>
      </c>
      <c r="D99" s="91" t="s">
        <v>33</v>
      </c>
      <c r="E99" s="92" t="s">
        <v>31</v>
      </c>
      <c r="F99" s="92"/>
      <c r="G99" s="51"/>
      <c r="H99" s="32"/>
    </row>
    <row r="100" spans="1:12" ht="38" x14ac:dyDescent="0.3">
      <c r="A100" s="90">
        <v>5</v>
      </c>
      <c r="B100" s="17">
        <v>2</v>
      </c>
      <c r="C100" s="46"/>
      <c r="D100" s="91" t="s">
        <v>106</v>
      </c>
      <c r="E100" s="92" t="s">
        <v>31</v>
      </c>
      <c r="F100" s="92"/>
      <c r="G100" s="51"/>
      <c r="H100" s="32"/>
    </row>
    <row r="101" spans="1:12" ht="15.75" thickBot="1" x14ac:dyDescent="0.35">
      <c r="A101" s="58"/>
      <c r="B101" s="36"/>
      <c r="C101" s="36"/>
      <c r="D101" s="52"/>
      <c r="E101" s="53"/>
      <c r="F101" s="53"/>
      <c r="G101" s="54"/>
      <c r="H101" s="42"/>
    </row>
    <row r="102" spans="1:12" ht="15.75" thickBot="1" x14ac:dyDescent="0.35"/>
    <row r="103" spans="1:12" ht="15.75" thickBot="1" x14ac:dyDescent="0.35">
      <c r="D103" s="178" t="s">
        <v>102</v>
      </c>
      <c r="E103" s="179"/>
      <c r="F103" s="179"/>
      <c r="G103" s="179"/>
      <c r="H103" s="180"/>
    </row>
    <row r="104" spans="1:12" x14ac:dyDescent="0.3">
      <c r="D104" s="73" t="str">
        <f>D8</f>
        <v>I - INSTALLATION DE CHANTIER</v>
      </c>
      <c r="E104" s="169">
        <f>H8</f>
        <v>0</v>
      </c>
      <c r="F104" s="170"/>
      <c r="G104" s="170"/>
      <c r="H104" s="171"/>
    </row>
    <row r="105" spans="1:12" x14ac:dyDescent="0.3">
      <c r="D105" s="74" t="str">
        <f>D16</f>
        <v>II - TERRASSEMENT</v>
      </c>
      <c r="E105" s="163">
        <f>H16</f>
        <v>4268.3159999999998</v>
      </c>
      <c r="F105" s="164"/>
      <c r="G105" s="164"/>
      <c r="H105" s="165"/>
    </row>
    <row r="106" spans="1:12" x14ac:dyDescent="0.3">
      <c r="D106" s="74" t="str">
        <f>D26</f>
        <v>III - GENIE CIVIL ET REFECTION</v>
      </c>
      <c r="E106" s="163">
        <f>H26</f>
        <v>13877.8</v>
      </c>
      <c r="F106" s="164"/>
      <c r="G106" s="164"/>
      <c r="H106" s="165"/>
    </row>
    <row r="107" spans="1:12" x14ac:dyDescent="0.3">
      <c r="D107" s="74" t="str">
        <f>D34</f>
        <v>IV - EQUIPEMENT HYDRAULIQUE</v>
      </c>
      <c r="E107" s="163">
        <f>H34</f>
        <v>0</v>
      </c>
      <c r="F107" s="164"/>
      <c r="G107" s="164"/>
      <c r="H107" s="165"/>
    </row>
    <row r="108" spans="1:12" ht="15.75" thickBot="1" x14ac:dyDescent="0.35">
      <c r="D108" s="75" t="str">
        <f>D92</f>
        <v>V - CITERNE DE STOSKAGE ET ACCESSOIRES</v>
      </c>
      <c r="E108" s="172">
        <f>H92</f>
        <v>7000</v>
      </c>
      <c r="F108" s="173"/>
      <c r="G108" s="173"/>
      <c r="H108" s="174"/>
    </row>
    <row r="109" spans="1:12" x14ac:dyDescent="0.3">
      <c r="D109" s="76" t="s">
        <v>34</v>
      </c>
      <c r="E109" s="175">
        <f>SUM(E104:H108)</f>
        <v>25146.115999999998</v>
      </c>
      <c r="F109" s="176"/>
      <c r="G109" s="176"/>
      <c r="H109" s="177"/>
      <c r="I109" s="128"/>
      <c r="J109" s="129"/>
      <c r="K109" s="129"/>
      <c r="L109" s="129"/>
    </row>
    <row r="110" spans="1:12" x14ac:dyDescent="0.3">
      <c r="D110" s="76" t="s">
        <v>97</v>
      </c>
      <c r="E110" s="163">
        <f>E109*0.2</f>
        <v>5029.2232000000004</v>
      </c>
      <c r="F110" s="164"/>
      <c r="G110" s="164"/>
      <c r="H110" s="165"/>
    </row>
    <row r="111" spans="1:12" ht="15.75" thickBot="1" x14ac:dyDescent="0.35">
      <c r="D111" s="76" t="s">
        <v>35</v>
      </c>
      <c r="E111" s="166">
        <f>E109+E110</f>
        <v>30175.339199999999</v>
      </c>
      <c r="F111" s="167"/>
      <c r="G111" s="167"/>
      <c r="H111" s="168"/>
    </row>
  </sheetData>
  <mergeCells count="14">
    <mergeCell ref="D103:H103"/>
    <mergeCell ref="A1:H1"/>
    <mergeCell ref="A2:H2"/>
    <mergeCell ref="A3:H3"/>
    <mergeCell ref="A5:H5"/>
    <mergeCell ref="A7:C7"/>
    <mergeCell ref="E110:H110"/>
    <mergeCell ref="E111:H111"/>
    <mergeCell ref="E104:H104"/>
    <mergeCell ref="E105:H105"/>
    <mergeCell ref="E106:H106"/>
    <mergeCell ref="E107:H107"/>
    <mergeCell ref="E108:H108"/>
    <mergeCell ref="E109:H109"/>
  </mergeCells>
  <printOptions horizontalCentered="1"/>
  <pageMargins left="0.70866141732283472" right="0.70866141732283472" top="0.74803149606299213" bottom="0.74803149606299213" header="0.31496062992125984" footer="0.31496062992125984"/>
  <pageSetup paperSize="9" scale="75" orientation="portrait" r:id="rId1"/>
  <headerFooter>
    <oddFooter>&amp;L&amp;8Commune de Varennes ChangyReforcement de la défense incendie -AVP&amp;C&amp;8Chiffrage secteur 1Etabli le 8 avril 2016&amp;R&amp;8Cabinet Merlin&amp;F]</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L111"/>
  <sheetViews>
    <sheetView topLeftCell="A34" workbookViewId="0">
      <selection activeCell="J91" sqref="J91"/>
    </sheetView>
  </sheetViews>
  <sheetFormatPr baseColWidth="10" defaultRowHeight="15.05" x14ac:dyDescent="0.3"/>
  <cols>
    <col min="1" max="3" width="3.44140625" style="55" customWidth="1"/>
    <col min="4" max="4" width="59" customWidth="1"/>
    <col min="5" max="5" width="7.109375" style="56" customWidth="1"/>
    <col min="6" max="6" width="9.5546875" style="56" customWidth="1"/>
    <col min="7" max="7" width="11.6640625" style="57" customWidth="1"/>
    <col min="8" max="8" width="11.6640625" style="56" bestFit="1" customWidth="1"/>
    <col min="9" max="9" width="15" customWidth="1"/>
    <col min="10" max="251" width="11.44140625"/>
    <col min="252" max="254" width="3.44140625" customWidth="1"/>
    <col min="255" max="255" width="83" customWidth="1"/>
    <col min="256" max="257" width="11.44140625"/>
    <col min="258" max="258" width="12.88671875" bestFit="1" customWidth="1"/>
    <col min="259" max="259" width="11.6640625" bestFit="1" customWidth="1"/>
    <col min="260" max="507" width="11.44140625"/>
    <col min="508" max="510" width="3.44140625" customWidth="1"/>
    <col min="511" max="511" width="83" customWidth="1"/>
    <col min="512" max="513" width="11.44140625"/>
    <col min="514" max="514" width="12.88671875" bestFit="1" customWidth="1"/>
    <col min="515" max="515" width="11.6640625" bestFit="1" customWidth="1"/>
    <col min="516" max="763" width="11.44140625"/>
    <col min="764" max="766" width="3.44140625" customWidth="1"/>
    <col min="767" max="767" width="83" customWidth="1"/>
    <col min="768" max="769" width="11.44140625"/>
    <col min="770" max="770" width="12.88671875" bestFit="1" customWidth="1"/>
    <col min="771" max="771" width="11.6640625" bestFit="1" customWidth="1"/>
    <col min="772" max="1019" width="11.44140625"/>
    <col min="1020" max="1022" width="3.44140625" customWidth="1"/>
    <col min="1023" max="1023" width="83" customWidth="1"/>
    <col min="1024" max="1025" width="11.44140625"/>
    <col min="1026" max="1026" width="12.88671875" bestFit="1" customWidth="1"/>
    <col min="1027" max="1027" width="11.6640625" bestFit="1" customWidth="1"/>
    <col min="1028" max="1275" width="11.44140625"/>
    <col min="1276" max="1278" width="3.44140625" customWidth="1"/>
    <col min="1279" max="1279" width="83" customWidth="1"/>
    <col min="1280" max="1281" width="11.44140625"/>
    <col min="1282" max="1282" width="12.88671875" bestFit="1" customWidth="1"/>
    <col min="1283" max="1283" width="11.6640625" bestFit="1" customWidth="1"/>
    <col min="1284" max="1531" width="11.44140625"/>
    <col min="1532" max="1534" width="3.44140625" customWidth="1"/>
    <col min="1535" max="1535" width="83" customWidth="1"/>
    <col min="1536" max="1537" width="11.44140625"/>
    <col min="1538" max="1538" width="12.88671875" bestFit="1" customWidth="1"/>
    <col min="1539" max="1539" width="11.6640625" bestFit="1" customWidth="1"/>
    <col min="1540" max="1787" width="11.44140625"/>
    <col min="1788" max="1790" width="3.44140625" customWidth="1"/>
    <col min="1791" max="1791" width="83" customWidth="1"/>
    <col min="1792" max="1793" width="11.44140625"/>
    <col min="1794" max="1794" width="12.88671875" bestFit="1" customWidth="1"/>
    <col min="1795" max="1795" width="11.6640625" bestFit="1" customWidth="1"/>
    <col min="1796" max="2043" width="11.44140625"/>
    <col min="2044" max="2046" width="3.44140625" customWidth="1"/>
    <col min="2047" max="2047" width="83" customWidth="1"/>
    <col min="2048" max="2049" width="11.44140625"/>
    <col min="2050" max="2050" width="12.88671875" bestFit="1" customWidth="1"/>
    <col min="2051" max="2051" width="11.6640625" bestFit="1" customWidth="1"/>
    <col min="2052" max="2299" width="11.44140625"/>
    <col min="2300" max="2302" width="3.44140625" customWidth="1"/>
    <col min="2303" max="2303" width="83" customWidth="1"/>
    <col min="2304" max="2305" width="11.44140625"/>
    <col min="2306" max="2306" width="12.88671875" bestFit="1" customWidth="1"/>
    <col min="2307" max="2307" width="11.6640625" bestFit="1" customWidth="1"/>
    <col min="2308" max="2555" width="11.44140625"/>
    <col min="2556" max="2558" width="3.44140625" customWidth="1"/>
    <col min="2559" max="2559" width="83" customWidth="1"/>
    <col min="2560" max="2561" width="11.44140625"/>
    <col min="2562" max="2562" width="12.88671875" bestFit="1" customWidth="1"/>
    <col min="2563" max="2563" width="11.6640625" bestFit="1" customWidth="1"/>
    <col min="2564" max="2811" width="11.44140625"/>
    <col min="2812" max="2814" width="3.44140625" customWidth="1"/>
    <col min="2815" max="2815" width="83" customWidth="1"/>
    <col min="2816" max="2817" width="11.44140625"/>
    <col min="2818" max="2818" width="12.88671875" bestFit="1" customWidth="1"/>
    <col min="2819" max="2819" width="11.6640625" bestFit="1" customWidth="1"/>
    <col min="2820" max="3067" width="11.44140625"/>
    <col min="3068" max="3070" width="3.44140625" customWidth="1"/>
    <col min="3071" max="3071" width="83" customWidth="1"/>
    <col min="3072" max="3073" width="11.44140625"/>
    <col min="3074" max="3074" width="12.88671875" bestFit="1" customWidth="1"/>
    <col min="3075" max="3075" width="11.6640625" bestFit="1" customWidth="1"/>
    <col min="3076" max="3323" width="11.44140625"/>
    <col min="3324" max="3326" width="3.44140625" customWidth="1"/>
    <col min="3327" max="3327" width="83" customWidth="1"/>
    <col min="3328" max="3329" width="11.44140625"/>
    <col min="3330" max="3330" width="12.88671875" bestFit="1" customWidth="1"/>
    <col min="3331" max="3331" width="11.6640625" bestFit="1" customWidth="1"/>
    <col min="3332" max="3579" width="11.44140625"/>
    <col min="3580" max="3582" width="3.44140625" customWidth="1"/>
    <col min="3583" max="3583" width="83" customWidth="1"/>
    <col min="3584" max="3585" width="11.44140625"/>
    <col min="3586" max="3586" width="12.88671875" bestFit="1" customWidth="1"/>
    <col min="3587" max="3587" width="11.6640625" bestFit="1" customWidth="1"/>
    <col min="3588" max="3835" width="11.44140625"/>
    <col min="3836" max="3838" width="3.44140625" customWidth="1"/>
    <col min="3839" max="3839" width="83" customWidth="1"/>
    <col min="3840" max="3841" width="11.44140625"/>
    <col min="3842" max="3842" width="12.88671875" bestFit="1" customWidth="1"/>
    <col min="3843" max="3843" width="11.6640625" bestFit="1" customWidth="1"/>
    <col min="3844" max="4091" width="11.44140625"/>
    <col min="4092" max="4094" width="3.44140625" customWidth="1"/>
    <col min="4095" max="4095" width="83" customWidth="1"/>
    <col min="4096" max="4097" width="11.44140625"/>
    <col min="4098" max="4098" width="12.88671875" bestFit="1" customWidth="1"/>
    <col min="4099" max="4099" width="11.6640625" bestFit="1" customWidth="1"/>
    <col min="4100" max="4347" width="11.44140625"/>
    <col min="4348" max="4350" width="3.44140625" customWidth="1"/>
    <col min="4351" max="4351" width="83" customWidth="1"/>
    <col min="4352" max="4353" width="11.44140625"/>
    <col min="4354" max="4354" width="12.88671875" bestFit="1" customWidth="1"/>
    <col min="4355" max="4355" width="11.6640625" bestFit="1" customWidth="1"/>
    <col min="4356" max="4603" width="11.44140625"/>
    <col min="4604" max="4606" width="3.44140625" customWidth="1"/>
    <col min="4607" max="4607" width="83" customWidth="1"/>
    <col min="4608" max="4609" width="11.44140625"/>
    <col min="4610" max="4610" width="12.88671875" bestFit="1" customWidth="1"/>
    <col min="4611" max="4611" width="11.6640625" bestFit="1" customWidth="1"/>
    <col min="4612" max="4859" width="11.44140625"/>
    <col min="4860" max="4862" width="3.44140625" customWidth="1"/>
    <col min="4863" max="4863" width="83" customWidth="1"/>
    <col min="4864" max="4865" width="11.44140625"/>
    <col min="4866" max="4866" width="12.88671875" bestFit="1" customWidth="1"/>
    <col min="4867" max="4867" width="11.6640625" bestFit="1" customWidth="1"/>
    <col min="4868" max="5115" width="11.44140625"/>
    <col min="5116" max="5118" width="3.44140625" customWidth="1"/>
    <col min="5119" max="5119" width="83" customWidth="1"/>
    <col min="5120" max="5121" width="11.44140625"/>
    <col min="5122" max="5122" width="12.88671875" bestFit="1" customWidth="1"/>
    <col min="5123" max="5123" width="11.6640625" bestFit="1" customWidth="1"/>
    <col min="5124" max="5371" width="11.44140625"/>
    <col min="5372" max="5374" width="3.44140625" customWidth="1"/>
    <col min="5375" max="5375" width="83" customWidth="1"/>
    <col min="5376" max="5377" width="11.44140625"/>
    <col min="5378" max="5378" width="12.88671875" bestFit="1" customWidth="1"/>
    <col min="5379" max="5379" width="11.6640625" bestFit="1" customWidth="1"/>
    <col min="5380" max="5627" width="11.44140625"/>
    <col min="5628" max="5630" width="3.44140625" customWidth="1"/>
    <col min="5631" max="5631" width="83" customWidth="1"/>
    <col min="5632" max="5633" width="11.44140625"/>
    <col min="5634" max="5634" width="12.88671875" bestFit="1" customWidth="1"/>
    <col min="5635" max="5635" width="11.6640625" bestFit="1" customWidth="1"/>
    <col min="5636" max="5883" width="11.44140625"/>
    <col min="5884" max="5886" width="3.44140625" customWidth="1"/>
    <col min="5887" max="5887" width="83" customWidth="1"/>
    <col min="5888" max="5889" width="11.44140625"/>
    <col min="5890" max="5890" width="12.88671875" bestFit="1" customWidth="1"/>
    <col min="5891" max="5891" width="11.6640625" bestFit="1" customWidth="1"/>
    <col min="5892" max="6139" width="11.44140625"/>
    <col min="6140" max="6142" width="3.44140625" customWidth="1"/>
    <col min="6143" max="6143" width="83" customWidth="1"/>
    <col min="6144" max="6145" width="11.44140625"/>
    <col min="6146" max="6146" width="12.88671875" bestFit="1" customWidth="1"/>
    <col min="6147" max="6147" width="11.6640625" bestFit="1" customWidth="1"/>
    <col min="6148" max="6395" width="11.44140625"/>
    <col min="6396" max="6398" width="3.44140625" customWidth="1"/>
    <col min="6399" max="6399" width="83" customWidth="1"/>
    <col min="6400" max="6401" width="11.44140625"/>
    <col min="6402" max="6402" width="12.88671875" bestFit="1" customWidth="1"/>
    <col min="6403" max="6403" width="11.6640625" bestFit="1" customWidth="1"/>
    <col min="6404" max="6651" width="11.44140625"/>
    <col min="6652" max="6654" width="3.44140625" customWidth="1"/>
    <col min="6655" max="6655" width="83" customWidth="1"/>
    <col min="6656" max="6657" width="11.44140625"/>
    <col min="6658" max="6658" width="12.88671875" bestFit="1" customWidth="1"/>
    <col min="6659" max="6659" width="11.6640625" bestFit="1" customWidth="1"/>
    <col min="6660" max="6907" width="11.44140625"/>
    <col min="6908" max="6910" width="3.44140625" customWidth="1"/>
    <col min="6911" max="6911" width="83" customWidth="1"/>
    <col min="6912" max="6913" width="11.44140625"/>
    <col min="6914" max="6914" width="12.88671875" bestFit="1" customWidth="1"/>
    <col min="6915" max="6915" width="11.6640625" bestFit="1" customWidth="1"/>
    <col min="6916" max="7163" width="11.44140625"/>
    <col min="7164" max="7166" width="3.44140625" customWidth="1"/>
    <col min="7167" max="7167" width="83" customWidth="1"/>
    <col min="7168" max="7169" width="11.44140625"/>
    <col min="7170" max="7170" width="12.88671875" bestFit="1" customWidth="1"/>
    <col min="7171" max="7171" width="11.6640625" bestFit="1" customWidth="1"/>
    <col min="7172" max="7419" width="11.44140625"/>
    <col min="7420" max="7422" width="3.44140625" customWidth="1"/>
    <col min="7423" max="7423" width="83" customWidth="1"/>
    <col min="7424" max="7425" width="11.44140625"/>
    <col min="7426" max="7426" width="12.88671875" bestFit="1" customWidth="1"/>
    <col min="7427" max="7427" width="11.6640625" bestFit="1" customWidth="1"/>
    <col min="7428" max="7675" width="11.44140625"/>
    <col min="7676" max="7678" width="3.44140625" customWidth="1"/>
    <col min="7679" max="7679" width="83" customWidth="1"/>
    <col min="7680" max="7681" width="11.44140625"/>
    <col min="7682" max="7682" width="12.88671875" bestFit="1" customWidth="1"/>
    <col min="7683" max="7683" width="11.6640625" bestFit="1" customWidth="1"/>
    <col min="7684" max="7931" width="11.44140625"/>
    <col min="7932" max="7934" width="3.44140625" customWidth="1"/>
    <col min="7935" max="7935" width="83" customWidth="1"/>
    <col min="7936" max="7937" width="11.44140625"/>
    <col min="7938" max="7938" width="12.88671875" bestFit="1" customWidth="1"/>
    <col min="7939" max="7939" width="11.6640625" bestFit="1" customWidth="1"/>
    <col min="7940" max="8187" width="11.44140625"/>
    <col min="8188" max="8190" width="3.44140625" customWidth="1"/>
    <col min="8191" max="8191" width="83" customWidth="1"/>
    <col min="8192" max="8193" width="11.44140625"/>
    <col min="8194" max="8194" width="12.88671875" bestFit="1" customWidth="1"/>
    <col min="8195" max="8195" width="11.6640625" bestFit="1" customWidth="1"/>
    <col min="8196" max="8443" width="11.44140625"/>
    <col min="8444" max="8446" width="3.44140625" customWidth="1"/>
    <col min="8447" max="8447" width="83" customWidth="1"/>
    <col min="8448" max="8449" width="11.44140625"/>
    <col min="8450" max="8450" width="12.88671875" bestFit="1" customWidth="1"/>
    <col min="8451" max="8451" width="11.6640625" bestFit="1" customWidth="1"/>
    <col min="8452" max="8699" width="11.44140625"/>
    <col min="8700" max="8702" width="3.44140625" customWidth="1"/>
    <col min="8703" max="8703" width="83" customWidth="1"/>
    <col min="8704" max="8705" width="11.44140625"/>
    <col min="8706" max="8706" width="12.88671875" bestFit="1" customWidth="1"/>
    <col min="8707" max="8707" width="11.6640625" bestFit="1" customWidth="1"/>
    <col min="8708" max="8955" width="11.44140625"/>
    <col min="8956" max="8958" width="3.44140625" customWidth="1"/>
    <col min="8959" max="8959" width="83" customWidth="1"/>
    <col min="8960" max="8961" width="11.44140625"/>
    <col min="8962" max="8962" width="12.88671875" bestFit="1" customWidth="1"/>
    <col min="8963" max="8963" width="11.6640625" bestFit="1" customWidth="1"/>
    <col min="8964" max="9211" width="11.44140625"/>
    <col min="9212" max="9214" width="3.44140625" customWidth="1"/>
    <col min="9215" max="9215" width="83" customWidth="1"/>
    <col min="9216" max="9217" width="11.44140625"/>
    <col min="9218" max="9218" width="12.88671875" bestFit="1" customWidth="1"/>
    <col min="9219" max="9219" width="11.6640625" bestFit="1" customWidth="1"/>
    <col min="9220" max="9467" width="11.44140625"/>
    <col min="9468" max="9470" width="3.44140625" customWidth="1"/>
    <col min="9471" max="9471" width="83" customWidth="1"/>
    <col min="9472" max="9473" width="11.44140625"/>
    <col min="9474" max="9474" width="12.88671875" bestFit="1" customWidth="1"/>
    <col min="9475" max="9475" width="11.6640625" bestFit="1" customWidth="1"/>
    <col min="9476" max="9723" width="11.44140625"/>
    <col min="9724" max="9726" width="3.44140625" customWidth="1"/>
    <col min="9727" max="9727" width="83" customWidth="1"/>
    <col min="9728" max="9729" width="11.44140625"/>
    <col min="9730" max="9730" width="12.88671875" bestFit="1" customWidth="1"/>
    <col min="9731" max="9731" width="11.6640625" bestFit="1" customWidth="1"/>
    <col min="9732" max="9979" width="11.44140625"/>
    <col min="9980" max="9982" width="3.44140625" customWidth="1"/>
    <col min="9983" max="9983" width="83" customWidth="1"/>
    <col min="9984" max="9985" width="11.44140625"/>
    <col min="9986" max="9986" width="12.88671875" bestFit="1" customWidth="1"/>
    <col min="9987" max="9987" width="11.6640625" bestFit="1" customWidth="1"/>
    <col min="9988" max="10235" width="11.44140625"/>
    <col min="10236" max="10238" width="3.44140625" customWidth="1"/>
    <col min="10239" max="10239" width="83" customWidth="1"/>
    <col min="10240" max="10241" width="11.44140625"/>
    <col min="10242" max="10242" width="12.88671875" bestFit="1" customWidth="1"/>
    <col min="10243" max="10243" width="11.6640625" bestFit="1" customWidth="1"/>
    <col min="10244" max="10491" width="11.44140625"/>
    <col min="10492" max="10494" width="3.44140625" customWidth="1"/>
    <col min="10495" max="10495" width="83" customWidth="1"/>
    <col min="10496" max="10497" width="11.44140625"/>
    <col min="10498" max="10498" width="12.88671875" bestFit="1" customWidth="1"/>
    <col min="10499" max="10499" width="11.6640625" bestFit="1" customWidth="1"/>
    <col min="10500" max="10747" width="11.44140625"/>
    <col min="10748" max="10750" width="3.44140625" customWidth="1"/>
    <col min="10751" max="10751" width="83" customWidth="1"/>
    <col min="10752" max="10753" width="11.44140625"/>
    <col min="10754" max="10754" width="12.88671875" bestFit="1" customWidth="1"/>
    <col min="10755" max="10755" width="11.6640625" bestFit="1" customWidth="1"/>
    <col min="10756" max="11003" width="11.44140625"/>
    <col min="11004" max="11006" width="3.44140625" customWidth="1"/>
    <col min="11007" max="11007" width="83" customWidth="1"/>
    <col min="11008" max="11009" width="11.44140625"/>
    <col min="11010" max="11010" width="12.88671875" bestFit="1" customWidth="1"/>
    <col min="11011" max="11011" width="11.6640625" bestFit="1" customWidth="1"/>
    <col min="11012" max="11259" width="11.44140625"/>
    <col min="11260" max="11262" width="3.44140625" customWidth="1"/>
    <col min="11263" max="11263" width="83" customWidth="1"/>
    <col min="11264" max="11265" width="11.44140625"/>
    <col min="11266" max="11266" width="12.88671875" bestFit="1" customWidth="1"/>
    <col min="11267" max="11267" width="11.6640625" bestFit="1" customWidth="1"/>
    <col min="11268" max="11515" width="11.44140625"/>
    <col min="11516" max="11518" width="3.44140625" customWidth="1"/>
    <col min="11519" max="11519" width="83" customWidth="1"/>
    <col min="11520" max="11521" width="11.44140625"/>
    <col min="11522" max="11522" width="12.88671875" bestFit="1" customWidth="1"/>
    <col min="11523" max="11523" width="11.6640625" bestFit="1" customWidth="1"/>
    <col min="11524" max="11771" width="11.44140625"/>
    <col min="11772" max="11774" width="3.44140625" customWidth="1"/>
    <col min="11775" max="11775" width="83" customWidth="1"/>
    <col min="11776" max="11777" width="11.44140625"/>
    <col min="11778" max="11778" width="12.88671875" bestFit="1" customWidth="1"/>
    <col min="11779" max="11779" width="11.6640625" bestFit="1" customWidth="1"/>
    <col min="11780" max="12027" width="11.44140625"/>
    <col min="12028" max="12030" width="3.44140625" customWidth="1"/>
    <col min="12031" max="12031" width="83" customWidth="1"/>
    <col min="12032" max="12033" width="11.44140625"/>
    <col min="12034" max="12034" width="12.88671875" bestFit="1" customWidth="1"/>
    <col min="12035" max="12035" width="11.6640625" bestFit="1" customWidth="1"/>
    <col min="12036" max="12283" width="11.44140625"/>
    <col min="12284" max="12286" width="3.44140625" customWidth="1"/>
    <col min="12287" max="12287" width="83" customWidth="1"/>
    <col min="12288" max="12289" width="11.44140625"/>
    <col min="12290" max="12290" width="12.88671875" bestFit="1" customWidth="1"/>
    <col min="12291" max="12291" width="11.6640625" bestFit="1" customWidth="1"/>
    <col min="12292" max="12539" width="11.44140625"/>
    <col min="12540" max="12542" width="3.44140625" customWidth="1"/>
    <col min="12543" max="12543" width="83" customWidth="1"/>
    <col min="12544" max="12545" width="11.44140625"/>
    <col min="12546" max="12546" width="12.88671875" bestFit="1" customWidth="1"/>
    <col min="12547" max="12547" width="11.6640625" bestFit="1" customWidth="1"/>
    <col min="12548" max="12795" width="11.44140625"/>
    <col min="12796" max="12798" width="3.44140625" customWidth="1"/>
    <col min="12799" max="12799" width="83" customWidth="1"/>
    <col min="12800" max="12801" width="11.44140625"/>
    <col min="12802" max="12802" width="12.88671875" bestFit="1" customWidth="1"/>
    <col min="12803" max="12803" width="11.6640625" bestFit="1" customWidth="1"/>
    <col min="12804" max="13051" width="11.44140625"/>
    <col min="13052" max="13054" width="3.44140625" customWidth="1"/>
    <col min="13055" max="13055" width="83" customWidth="1"/>
    <col min="13056" max="13057" width="11.44140625"/>
    <col min="13058" max="13058" width="12.88671875" bestFit="1" customWidth="1"/>
    <col min="13059" max="13059" width="11.6640625" bestFit="1" customWidth="1"/>
    <col min="13060" max="13307" width="11.44140625"/>
    <col min="13308" max="13310" width="3.44140625" customWidth="1"/>
    <col min="13311" max="13311" width="83" customWidth="1"/>
    <col min="13312" max="13313" width="11.44140625"/>
    <col min="13314" max="13314" width="12.88671875" bestFit="1" customWidth="1"/>
    <col min="13315" max="13315" width="11.6640625" bestFit="1" customWidth="1"/>
    <col min="13316" max="13563" width="11.44140625"/>
    <col min="13564" max="13566" width="3.44140625" customWidth="1"/>
    <col min="13567" max="13567" width="83" customWidth="1"/>
    <col min="13568" max="13569" width="11.44140625"/>
    <col min="13570" max="13570" width="12.88671875" bestFit="1" customWidth="1"/>
    <col min="13571" max="13571" width="11.6640625" bestFit="1" customWidth="1"/>
    <col min="13572" max="13819" width="11.44140625"/>
    <col min="13820" max="13822" width="3.44140625" customWidth="1"/>
    <col min="13823" max="13823" width="83" customWidth="1"/>
    <col min="13824" max="13825" width="11.44140625"/>
    <col min="13826" max="13826" width="12.88671875" bestFit="1" customWidth="1"/>
    <col min="13827" max="13827" width="11.6640625" bestFit="1" customWidth="1"/>
    <col min="13828" max="14075" width="11.44140625"/>
    <col min="14076" max="14078" width="3.44140625" customWidth="1"/>
    <col min="14079" max="14079" width="83" customWidth="1"/>
    <col min="14080" max="14081" width="11.44140625"/>
    <col min="14082" max="14082" width="12.88671875" bestFit="1" customWidth="1"/>
    <col min="14083" max="14083" width="11.6640625" bestFit="1" customWidth="1"/>
    <col min="14084" max="14331" width="11.44140625"/>
    <col min="14332" max="14334" width="3.44140625" customWidth="1"/>
    <col min="14335" max="14335" width="83" customWidth="1"/>
    <col min="14336" max="14337" width="11.44140625"/>
    <col min="14338" max="14338" width="12.88671875" bestFit="1" customWidth="1"/>
    <col min="14339" max="14339" width="11.6640625" bestFit="1" customWidth="1"/>
    <col min="14340" max="14587" width="11.44140625"/>
    <col min="14588" max="14590" width="3.44140625" customWidth="1"/>
    <col min="14591" max="14591" width="83" customWidth="1"/>
    <col min="14592" max="14593" width="11.44140625"/>
    <col min="14594" max="14594" width="12.88671875" bestFit="1" customWidth="1"/>
    <col min="14595" max="14595" width="11.6640625" bestFit="1" customWidth="1"/>
    <col min="14596" max="14843" width="11.44140625"/>
    <col min="14844" max="14846" width="3.44140625" customWidth="1"/>
    <col min="14847" max="14847" width="83" customWidth="1"/>
    <col min="14848" max="14849" width="11.44140625"/>
    <col min="14850" max="14850" width="12.88671875" bestFit="1" customWidth="1"/>
    <col min="14851" max="14851" width="11.6640625" bestFit="1" customWidth="1"/>
    <col min="14852" max="15099" width="11.44140625"/>
    <col min="15100" max="15102" width="3.44140625" customWidth="1"/>
    <col min="15103" max="15103" width="83" customWidth="1"/>
    <col min="15104" max="15105" width="11.44140625"/>
    <col min="15106" max="15106" width="12.88671875" bestFit="1" customWidth="1"/>
    <col min="15107" max="15107" width="11.6640625" bestFit="1" customWidth="1"/>
    <col min="15108" max="15355" width="11.44140625"/>
    <col min="15356" max="15358" width="3.44140625" customWidth="1"/>
    <col min="15359" max="15359" width="83" customWidth="1"/>
    <col min="15360" max="15361" width="11.44140625"/>
    <col min="15362" max="15362" width="12.88671875" bestFit="1" customWidth="1"/>
    <col min="15363" max="15363" width="11.6640625" bestFit="1" customWidth="1"/>
    <col min="15364" max="15611" width="11.44140625"/>
    <col min="15612" max="15614" width="3.44140625" customWidth="1"/>
    <col min="15615" max="15615" width="83" customWidth="1"/>
    <col min="15616" max="15617" width="11.44140625"/>
    <col min="15618" max="15618" width="12.88671875" bestFit="1" customWidth="1"/>
    <col min="15619" max="15619" width="11.6640625" bestFit="1" customWidth="1"/>
    <col min="15620" max="15867" width="11.44140625"/>
    <col min="15868" max="15870" width="3.44140625" customWidth="1"/>
    <col min="15871" max="15871" width="83" customWidth="1"/>
    <col min="15872" max="15873" width="11.44140625"/>
    <col min="15874" max="15874" width="12.88671875" bestFit="1" customWidth="1"/>
    <col min="15875" max="15875" width="11.6640625" bestFit="1" customWidth="1"/>
    <col min="15876" max="16123" width="11.44140625"/>
    <col min="16124" max="16126" width="3.44140625" customWidth="1"/>
    <col min="16127" max="16127" width="83" customWidth="1"/>
    <col min="16128" max="16129" width="11.44140625"/>
    <col min="16130" max="16130" width="12.88671875" bestFit="1" customWidth="1"/>
    <col min="16131" max="16131" width="11.6640625" bestFit="1" customWidth="1"/>
    <col min="16132" max="16384" width="11.44140625"/>
  </cols>
  <sheetData>
    <row r="1" spans="1:8" x14ac:dyDescent="0.3">
      <c r="A1" s="181" t="s">
        <v>36</v>
      </c>
      <c r="B1" s="181"/>
      <c r="C1" s="181"/>
      <c r="D1" s="181"/>
      <c r="E1" s="181"/>
      <c r="F1" s="181"/>
      <c r="G1" s="181"/>
      <c r="H1" s="181"/>
    </row>
    <row r="2" spans="1:8" x14ac:dyDescent="0.3">
      <c r="A2" s="181" t="s">
        <v>37</v>
      </c>
      <c r="B2" s="181"/>
      <c r="C2" s="181"/>
      <c r="D2" s="181"/>
      <c r="E2" s="181"/>
      <c r="F2" s="181"/>
      <c r="G2" s="181"/>
      <c r="H2" s="181"/>
    </row>
    <row r="3" spans="1:8" x14ac:dyDescent="0.3">
      <c r="A3" s="181" t="s">
        <v>38</v>
      </c>
      <c r="B3" s="181"/>
      <c r="C3" s="181"/>
      <c r="D3" s="181"/>
      <c r="E3" s="181"/>
      <c r="F3" s="181"/>
      <c r="G3" s="181"/>
      <c r="H3" s="181"/>
    </row>
    <row r="4" spans="1:8" ht="18.850000000000001" customHeight="1" x14ac:dyDescent="0.4">
      <c r="A4" s="1"/>
      <c r="B4" s="1"/>
      <c r="C4" s="1"/>
      <c r="D4" s="2"/>
      <c r="E4" s="3"/>
      <c r="F4" s="3"/>
      <c r="G4" s="4"/>
      <c r="H4" s="3"/>
    </row>
    <row r="5" spans="1:8" ht="18.850000000000001" customHeight="1" x14ac:dyDescent="0.3">
      <c r="A5" s="182" t="s">
        <v>103</v>
      </c>
      <c r="B5" s="182"/>
      <c r="C5" s="182"/>
      <c r="D5" s="182"/>
      <c r="E5" s="182"/>
      <c r="F5" s="182"/>
      <c r="G5" s="182"/>
      <c r="H5" s="182"/>
    </row>
    <row r="6" spans="1:8" ht="16.399999999999999" thickBot="1" x14ac:dyDescent="0.35">
      <c r="A6" s="6"/>
      <c r="B6" s="6"/>
      <c r="C6" s="6"/>
      <c r="D6" s="7"/>
      <c r="E6" s="5"/>
      <c r="F6" s="5"/>
      <c r="G6" s="8"/>
      <c r="H6" s="5"/>
    </row>
    <row r="7" spans="1:8" ht="15.75" thickBot="1" x14ac:dyDescent="0.35">
      <c r="A7" s="183" t="s">
        <v>0</v>
      </c>
      <c r="B7" s="184"/>
      <c r="C7" s="184"/>
      <c r="D7" s="9" t="s">
        <v>1</v>
      </c>
      <c r="E7" s="10" t="s">
        <v>2</v>
      </c>
      <c r="F7" s="10" t="s">
        <v>3</v>
      </c>
      <c r="G7" s="11" t="s">
        <v>4</v>
      </c>
      <c r="H7" s="12" t="s">
        <v>5</v>
      </c>
    </row>
    <row r="8" spans="1:8" ht="15.75" thickBot="1" x14ac:dyDescent="0.35">
      <c r="A8" s="13"/>
      <c r="B8" s="14"/>
      <c r="C8" s="14"/>
      <c r="D8" s="15" t="s">
        <v>6</v>
      </c>
      <c r="E8" s="14"/>
      <c r="F8" s="14"/>
      <c r="G8" s="16"/>
      <c r="H8" s="65">
        <f>SUM(H9:H14)</f>
        <v>0</v>
      </c>
    </row>
    <row r="9" spans="1:8" x14ac:dyDescent="0.3">
      <c r="A9" s="90">
        <v>1</v>
      </c>
      <c r="B9" s="17">
        <v>1</v>
      </c>
      <c r="C9" s="17"/>
      <c r="D9" s="18" t="s">
        <v>7</v>
      </c>
      <c r="E9" s="19" t="s">
        <v>8</v>
      </c>
      <c r="F9" s="20"/>
      <c r="G9" s="21"/>
      <c r="H9" s="22"/>
    </row>
    <row r="10" spans="1:8" x14ac:dyDescent="0.3">
      <c r="A10" s="90">
        <v>1</v>
      </c>
      <c r="B10" s="17">
        <v>2</v>
      </c>
      <c r="C10" s="17"/>
      <c r="D10" s="18" t="s">
        <v>9</v>
      </c>
      <c r="E10" s="19" t="s">
        <v>8</v>
      </c>
      <c r="F10" s="20"/>
      <c r="G10" s="21"/>
      <c r="H10" s="22"/>
    </row>
    <row r="11" spans="1:8" x14ac:dyDescent="0.3">
      <c r="A11" s="90">
        <v>1</v>
      </c>
      <c r="B11" s="30">
        <v>3</v>
      </c>
      <c r="C11" s="17"/>
      <c r="D11" s="18" t="s">
        <v>10</v>
      </c>
      <c r="E11" s="19" t="s">
        <v>8</v>
      </c>
      <c r="F11" s="20"/>
      <c r="G11" s="21"/>
      <c r="H11" s="22"/>
    </row>
    <row r="12" spans="1:8" x14ac:dyDescent="0.3">
      <c r="A12" s="90">
        <v>1</v>
      </c>
      <c r="B12" s="17">
        <v>4</v>
      </c>
      <c r="C12" s="17"/>
      <c r="D12" s="33" t="s">
        <v>54</v>
      </c>
      <c r="E12" s="19" t="s">
        <v>8</v>
      </c>
      <c r="F12" s="20"/>
      <c r="G12" s="21"/>
      <c r="H12" s="22"/>
    </row>
    <row r="13" spans="1:8" x14ac:dyDescent="0.3">
      <c r="A13" s="90">
        <v>1</v>
      </c>
      <c r="B13" s="17">
        <v>5</v>
      </c>
      <c r="C13" s="17"/>
      <c r="D13" s="33" t="s">
        <v>55</v>
      </c>
      <c r="E13" s="19" t="s">
        <v>8</v>
      </c>
      <c r="F13" s="20"/>
      <c r="G13" s="21"/>
      <c r="H13" s="22"/>
    </row>
    <row r="14" spans="1:8" x14ac:dyDescent="0.3">
      <c r="A14" s="90">
        <v>1</v>
      </c>
      <c r="B14" s="17">
        <v>6</v>
      </c>
      <c r="C14" s="17"/>
      <c r="D14" s="33" t="s">
        <v>60</v>
      </c>
      <c r="E14" s="19" t="s">
        <v>8</v>
      </c>
      <c r="F14" s="20"/>
      <c r="G14" s="21"/>
      <c r="H14" s="22"/>
    </row>
    <row r="15" spans="1:8" ht="15.75" thickBot="1" x14ac:dyDescent="0.35">
      <c r="A15" s="69"/>
      <c r="B15" s="36"/>
      <c r="C15" s="36"/>
      <c r="D15" s="70"/>
      <c r="E15" s="64"/>
      <c r="F15" s="20"/>
      <c r="G15" s="71"/>
      <c r="H15" s="22"/>
    </row>
    <row r="16" spans="1:8" ht="15.75" thickBot="1" x14ac:dyDescent="0.35">
      <c r="A16" s="23"/>
      <c r="B16" s="14"/>
      <c r="C16" s="14"/>
      <c r="D16" s="14" t="s">
        <v>11</v>
      </c>
      <c r="E16" s="24"/>
      <c r="F16" s="24"/>
      <c r="G16" s="25"/>
      <c r="H16" s="65">
        <f>SUM(H17:H24)</f>
        <v>7154.4</v>
      </c>
    </row>
    <row r="17" spans="1:8" x14ac:dyDescent="0.3">
      <c r="A17" s="90">
        <v>2</v>
      </c>
      <c r="B17" s="17">
        <v>1</v>
      </c>
      <c r="C17" s="17"/>
      <c r="D17" s="26" t="s">
        <v>12</v>
      </c>
      <c r="E17" s="19" t="s">
        <v>13</v>
      </c>
      <c r="F17" s="124">
        <f>'Cubature 60'!B7</f>
        <v>180</v>
      </c>
      <c r="G17" s="21">
        <v>15</v>
      </c>
      <c r="H17" s="22">
        <f>F17*G17</f>
        <v>2700</v>
      </c>
    </row>
    <row r="18" spans="1:8" x14ac:dyDescent="0.3">
      <c r="A18" s="90">
        <v>2</v>
      </c>
      <c r="B18" s="17">
        <v>2</v>
      </c>
      <c r="C18" s="17"/>
      <c r="D18" s="26" t="s">
        <v>14</v>
      </c>
      <c r="E18" s="19" t="s">
        <v>15</v>
      </c>
      <c r="F18" s="124">
        <f>'Cubature 60'!B9</f>
        <v>28</v>
      </c>
      <c r="G18" s="21">
        <v>3</v>
      </c>
      <c r="H18" s="22">
        <f>F18*G18</f>
        <v>84</v>
      </c>
    </row>
    <row r="19" spans="1:8" x14ac:dyDescent="0.3">
      <c r="A19" s="90">
        <v>2</v>
      </c>
      <c r="B19" s="17">
        <v>3</v>
      </c>
      <c r="C19" s="17"/>
      <c r="D19" s="26" t="s">
        <v>16</v>
      </c>
      <c r="E19" s="19" t="s">
        <v>17</v>
      </c>
      <c r="F19" s="124">
        <f>'Cubature 60'!B10</f>
        <v>40</v>
      </c>
      <c r="G19" s="21">
        <v>13</v>
      </c>
      <c r="H19" s="22">
        <f>F19*G19</f>
        <v>520</v>
      </c>
    </row>
    <row r="20" spans="1:8" x14ac:dyDescent="0.3">
      <c r="A20" s="90">
        <v>2</v>
      </c>
      <c r="B20" s="17">
        <v>4</v>
      </c>
      <c r="C20" s="17"/>
      <c r="D20" s="18" t="s">
        <v>18</v>
      </c>
      <c r="E20" s="19"/>
      <c r="F20" s="125"/>
      <c r="G20" s="21"/>
      <c r="H20" s="22"/>
    </row>
    <row r="21" spans="1:8" x14ac:dyDescent="0.3">
      <c r="A21" s="90">
        <v>2</v>
      </c>
      <c r="B21" s="17">
        <v>4</v>
      </c>
      <c r="C21" s="19">
        <v>1</v>
      </c>
      <c r="D21" s="27" t="s">
        <v>56</v>
      </c>
      <c r="E21" s="19" t="s">
        <v>13</v>
      </c>
      <c r="F21" s="124">
        <f>'Cubature 60'!C16</f>
        <v>92.799999999999983</v>
      </c>
      <c r="G21" s="21">
        <v>18</v>
      </c>
      <c r="H21" s="22">
        <f>F21*G21</f>
        <v>1670.3999999999996</v>
      </c>
    </row>
    <row r="22" spans="1:8" x14ac:dyDescent="0.3">
      <c r="A22" s="90">
        <v>2</v>
      </c>
      <c r="B22" s="17">
        <v>4</v>
      </c>
      <c r="C22" s="19">
        <v>2</v>
      </c>
      <c r="D22" s="27" t="s">
        <v>19</v>
      </c>
      <c r="E22" s="19" t="s">
        <v>13</v>
      </c>
      <c r="F22" s="124">
        <f>'Cubature 60'!C17</f>
        <v>4</v>
      </c>
      <c r="G22" s="21">
        <v>45</v>
      </c>
      <c r="H22" s="22">
        <f>F22*G22</f>
        <v>180</v>
      </c>
    </row>
    <row r="23" spans="1:8" x14ac:dyDescent="0.3">
      <c r="A23" s="90">
        <v>2</v>
      </c>
      <c r="B23" s="17">
        <v>5</v>
      </c>
      <c r="C23" s="17"/>
      <c r="D23" s="18" t="s">
        <v>20</v>
      </c>
      <c r="E23" s="19" t="s">
        <v>13</v>
      </c>
      <c r="F23" s="124">
        <f>'Cubature 60'!B7</f>
        <v>180</v>
      </c>
      <c r="G23" s="21">
        <v>10</v>
      </c>
      <c r="H23" s="22">
        <f>F23*G23</f>
        <v>1800</v>
      </c>
    </row>
    <row r="24" spans="1:8" x14ac:dyDescent="0.3">
      <c r="A24" s="90">
        <v>2</v>
      </c>
      <c r="B24" s="17">
        <v>6</v>
      </c>
      <c r="C24" s="17"/>
      <c r="D24" s="18" t="s">
        <v>21</v>
      </c>
      <c r="E24" s="19" t="s">
        <v>17</v>
      </c>
      <c r="F24" s="124">
        <f>'Cubature 60'!B10</f>
        <v>40</v>
      </c>
      <c r="G24" s="21">
        <v>5</v>
      </c>
      <c r="H24" s="22">
        <f>F24*G24</f>
        <v>200</v>
      </c>
    </row>
    <row r="25" spans="1:8" ht="15.75" thickBot="1" x14ac:dyDescent="0.35">
      <c r="A25" s="58"/>
      <c r="B25" s="37"/>
      <c r="D25" s="38"/>
      <c r="E25" s="64"/>
      <c r="F25" s="68"/>
      <c r="G25" s="67"/>
      <c r="H25" s="122"/>
    </row>
    <row r="26" spans="1:8" ht="15.75" thickBot="1" x14ac:dyDescent="0.35">
      <c r="A26" s="23"/>
      <c r="B26" s="14"/>
      <c r="C26" s="14"/>
      <c r="D26" s="14" t="s">
        <v>22</v>
      </c>
      <c r="E26" s="14"/>
      <c r="F26" s="14"/>
      <c r="G26" s="28"/>
      <c r="H26" s="65">
        <f>SUM(H27:H33)</f>
        <v>14320</v>
      </c>
    </row>
    <row r="27" spans="1:8" ht="26.2" x14ac:dyDescent="0.3">
      <c r="A27" s="90">
        <v>3</v>
      </c>
      <c r="B27" s="17">
        <v>1</v>
      </c>
      <c r="C27" s="30"/>
      <c r="D27" s="91" t="s">
        <v>25</v>
      </c>
      <c r="E27" s="31" t="s">
        <v>24</v>
      </c>
      <c r="F27" s="31">
        <v>2</v>
      </c>
      <c r="G27" s="127">
        <v>3500</v>
      </c>
      <c r="H27" s="32">
        <f>F27*G27</f>
        <v>7000</v>
      </c>
    </row>
    <row r="28" spans="1:8" x14ac:dyDescent="0.3">
      <c r="A28" s="90">
        <v>3</v>
      </c>
      <c r="B28" s="17">
        <v>2</v>
      </c>
      <c r="C28" s="30"/>
      <c r="D28" s="91" t="s">
        <v>23</v>
      </c>
      <c r="E28" s="31" t="s">
        <v>24</v>
      </c>
      <c r="F28" s="31">
        <v>3</v>
      </c>
      <c r="G28" s="127">
        <v>2000</v>
      </c>
      <c r="H28" s="32">
        <f>F28*G28</f>
        <v>6000</v>
      </c>
    </row>
    <row r="29" spans="1:8" x14ac:dyDescent="0.3">
      <c r="A29" s="90">
        <v>3</v>
      </c>
      <c r="B29" s="17">
        <v>3</v>
      </c>
      <c r="C29" s="30"/>
      <c r="D29" s="33" t="s">
        <v>26</v>
      </c>
      <c r="E29" s="19"/>
      <c r="F29" s="125"/>
      <c r="G29" s="21"/>
      <c r="H29" s="22"/>
    </row>
    <row r="30" spans="1:8" x14ac:dyDescent="0.3">
      <c r="A30" s="90">
        <v>3</v>
      </c>
      <c r="B30" s="17">
        <v>3</v>
      </c>
      <c r="C30" s="34">
        <v>1</v>
      </c>
      <c r="D30" s="27" t="s">
        <v>108</v>
      </c>
      <c r="E30" s="19" t="s">
        <v>17</v>
      </c>
      <c r="F30" s="124">
        <f>'Cubature 60'!D18</f>
        <v>40</v>
      </c>
      <c r="G30" s="21">
        <v>18</v>
      </c>
      <c r="H30" s="22">
        <f>F30*G30</f>
        <v>720</v>
      </c>
    </row>
    <row r="31" spans="1:8" x14ac:dyDescent="0.3">
      <c r="A31" s="90">
        <v>3</v>
      </c>
      <c r="B31" s="17">
        <v>3</v>
      </c>
      <c r="C31" s="34">
        <v>2</v>
      </c>
      <c r="D31" s="27" t="s">
        <v>93</v>
      </c>
      <c r="E31" s="19" t="s">
        <v>17</v>
      </c>
      <c r="F31" s="124">
        <f>'Cubature 60'!D19</f>
        <v>40</v>
      </c>
      <c r="G31" s="21">
        <v>15</v>
      </c>
      <c r="H31" s="22">
        <f>F31*G31</f>
        <v>600</v>
      </c>
    </row>
    <row r="32" spans="1:8" x14ac:dyDescent="0.3">
      <c r="A32" s="90">
        <v>3</v>
      </c>
      <c r="B32" s="17">
        <v>3</v>
      </c>
      <c r="C32" s="34">
        <v>3</v>
      </c>
      <c r="D32" s="27" t="s">
        <v>109</v>
      </c>
      <c r="E32" s="31" t="s">
        <v>110</v>
      </c>
      <c r="F32" s="126">
        <f>'Cubature 60'!D20</f>
        <v>0</v>
      </c>
      <c r="G32" s="21">
        <v>3</v>
      </c>
      <c r="H32" s="22">
        <f>F32*G32</f>
        <v>0</v>
      </c>
    </row>
    <row r="33" spans="1:8" ht="15.75" thickBot="1" x14ac:dyDescent="0.35">
      <c r="A33" s="35"/>
      <c r="B33" s="36"/>
      <c r="C33" s="37"/>
      <c r="D33" s="38"/>
      <c r="E33" s="39"/>
      <c r="F33" s="40"/>
      <c r="G33" s="41"/>
      <c r="H33" s="42"/>
    </row>
    <row r="34" spans="1:8" ht="15.75" thickBot="1" x14ac:dyDescent="0.35">
      <c r="A34" s="43"/>
      <c r="B34" s="44"/>
      <c r="C34" s="44"/>
      <c r="D34" s="44" t="s">
        <v>27</v>
      </c>
      <c r="E34" s="44"/>
      <c r="F34" s="44"/>
      <c r="G34" s="45"/>
      <c r="H34" s="65">
        <f>SUM(H35:H91)</f>
        <v>0</v>
      </c>
    </row>
    <row r="35" spans="1:8" hidden="1" x14ac:dyDescent="0.3">
      <c r="A35" s="90">
        <v>4</v>
      </c>
      <c r="B35" s="17">
        <v>1</v>
      </c>
      <c r="C35" s="17"/>
      <c r="D35" s="18" t="s">
        <v>66</v>
      </c>
      <c r="E35" s="19"/>
      <c r="F35" s="20"/>
      <c r="G35" s="21"/>
      <c r="H35" s="22"/>
    </row>
    <row r="36" spans="1:8" hidden="1" x14ac:dyDescent="0.3">
      <c r="A36" s="90">
        <v>4</v>
      </c>
      <c r="B36" s="17">
        <v>1</v>
      </c>
      <c r="C36" s="19">
        <v>1</v>
      </c>
      <c r="D36" s="27" t="s">
        <v>70</v>
      </c>
      <c r="E36" s="19" t="s">
        <v>15</v>
      </c>
      <c r="F36" s="20">
        <v>0</v>
      </c>
      <c r="G36" s="21">
        <v>8</v>
      </c>
      <c r="H36" s="22">
        <f>F36*G36</f>
        <v>0</v>
      </c>
    </row>
    <row r="37" spans="1:8" hidden="1" x14ac:dyDescent="0.3">
      <c r="A37" s="90">
        <v>4</v>
      </c>
      <c r="B37" s="17">
        <v>1</v>
      </c>
      <c r="C37" s="19">
        <v>2</v>
      </c>
      <c r="D37" s="27" t="s">
        <v>28</v>
      </c>
      <c r="E37" s="19" t="s">
        <v>15</v>
      </c>
      <c r="F37" s="20">
        <v>0</v>
      </c>
      <c r="G37" s="21">
        <v>0.5</v>
      </c>
      <c r="H37" s="22">
        <f>F37*G37</f>
        <v>0</v>
      </c>
    </row>
    <row r="38" spans="1:8" hidden="1" x14ac:dyDescent="0.3">
      <c r="A38" s="90"/>
      <c r="B38" s="17"/>
      <c r="C38" s="19"/>
      <c r="D38" s="27"/>
      <c r="E38" s="19"/>
      <c r="F38" s="20"/>
      <c r="G38" s="21"/>
      <c r="H38" s="22"/>
    </row>
    <row r="39" spans="1:8" x14ac:dyDescent="0.3">
      <c r="A39" s="90">
        <v>4</v>
      </c>
      <c r="B39" s="17">
        <v>2</v>
      </c>
      <c r="C39" s="19"/>
      <c r="D39" s="18" t="s">
        <v>59</v>
      </c>
      <c r="E39" s="19"/>
      <c r="F39" s="20"/>
      <c r="G39" s="21"/>
      <c r="H39" s="22"/>
    </row>
    <row r="40" spans="1:8" hidden="1" x14ac:dyDescent="0.3">
      <c r="A40" s="90">
        <v>4</v>
      </c>
      <c r="B40" s="17">
        <v>2</v>
      </c>
      <c r="C40" s="19">
        <v>1</v>
      </c>
      <c r="D40" s="27" t="s">
        <v>62</v>
      </c>
      <c r="E40" s="19" t="s">
        <v>31</v>
      </c>
      <c r="F40" s="20">
        <v>0</v>
      </c>
      <c r="G40" s="21">
        <v>150</v>
      </c>
      <c r="H40" s="22">
        <f t="shared" ref="H40:H44" si="0">F40*G40</f>
        <v>0</v>
      </c>
    </row>
    <row r="41" spans="1:8" x14ac:dyDescent="0.3">
      <c r="A41" s="90">
        <v>4</v>
      </c>
      <c r="B41" s="17">
        <v>2</v>
      </c>
      <c r="C41" s="19">
        <v>2</v>
      </c>
      <c r="D41" s="27" t="s">
        <v>63</v>
      </c>
      <c r="E41" s="19" t="s">
        <v>31</v>
      </c>
      <c r="F41" s="20"/>
      <c r="G41" s="21"/>
      <c r="H41" s="22"/>
    </row>
    <row r="42" spans="1:8" hidden="1" x14ac:dyDescent="0.3">
      <c r="A42" s="90">
        <v>4</v>
      </c>
      <c r="B42" s="17">
        <v>2</v>
      </c>
      <c r="C42" s="19">
        <v>3</v>
      </c>
      <c r="D42" s="27" t="s">
        <v>107</v>
      </c>
      <c r="E42" s="19" t="s">
        <v>31</v>
      </c>
      <c r="F42" s="20"/>
      <c r="G42" s="21"/>
      <c r="H42" s="22"/>
    </row>
    <row r="43" spans="1:8" x14ac:dyDescent="0.3">
      <c r="A43" s="90">
        <v>4</v>
      </c>
      <c r="B43" s="17">
        <v>2</v>
      </c>
      <c r="C43" s="19">
        <v>4</v>
      </c>
      <c r="D43" s="27" t="s">
        <v>64</v>
      </c>
      <c r="E43" s="19" t="s">
        <v>31</v>
      </c>
      <c r="F43" s="20"/>
      <c r="G43" s="21"/>
      <c r="H43" s="22"/>
    </row>
    <row r="44" spans="1:8" hidden="1" x14ac:dyDescent="0.3">
      <c r="A44" s="90">
        <v>4</v>
      </c>
      <c r="B44" s="17">
        <v>2</v>
      </c>
      <c r="C44" s="19">
        <v>5</v>
      </c>
      <c r="D44" s="27" t="s">
        <v>65</v>
      </c>
      <c r="E44" s="19" t="s">
        <v>31</v>
      </c>
      <c r="F44" s="20">
        <v>0</v>
      </c>
      <c r="G44" s="21">
        <v>150</v>
      </c>
      <c r="H44" s="22">
        <f t="shared" si="0"/>
        <v>0</v>
      </c>
    </row>
    <row r="45" spans="1:8" hidden="1" x14ac:dyDescent="0.3">
      <c r="A45" s="90"/>
      <c r="B45" s="17"/>
      <c r="C45" s="19"/>
      <c r="D45" s="27"/>
      <c r="E45" s="19"/>
      <c r="F45" s="20"/>
      <c r="G45" s="21"/>
      <c r="H45" s="22"/>
    </row>
    <row r="46" spans="1:8" hidden="1" x14ac:dyDescent="0.3">
      <c r="A46" s="90">
        <v>4</v>
      </c>
      <c r="B46" s="17">
        <v>3</v>
      </c>
      <c r="C46" s="17"/>
      <c r="D46" s="18" t="s">
        <v>29</v>
      </c>
      <c r="E46" s="19"/>
      <c r="F46" s="20"/>
      <c r="G46" s="21"/>
      <c r="H46" s="22"/>
    </row>
    <row r="47" spans="1:8" hidden="1" x14ac:dyDescent="0.3">
      <c r="A47" s="90">
        <v>4</v>
      </c>
      <c r="B47" s="17">
        <v>3</v>
      </c>
      <c r="C47" s="19">
        <v>1</v>
      </c>
      <c r="D47" s="27" t="s">
        <v>87</v>
      </c>
      <c r="E47" s="19" t="s">
        <v>31</v>
      </c>
      <c r="F47" s="20">
        <v>0</v>
      </c>
      <c r="G47" s="21">
        <v>100</v>
      </c>
      <c r="H47" s="22">
        <f>F47*G47</f>
        <v>0</v>
      </c>
    </row>
    <row r="48" spans="1:8" hidden="1" x14ac:dyDescent="0.3">
      <c r="A48" s="90">
        <v>4</v>
      </c>
      <c r="B48" s="17">
        <v>3</v>
      </c>
      <c r="C48" s="19">
        <v>2</v>
      </c>
      <c r="D48" s="27" t="s">
        <v>88</v>
      </c>
      <c r="E48" s="19" t="s">
        <v>31</v>
      </c>
      <c r="F48" s="20">
        <v>0</v>
      </c>
      <c r="G48" s="21">
        <v>100</v>
      </c>
      <c r="H48" s="22">
        <f t="shared" ref="H48:H50" si="1">F48*G48</f>
        <v>0</v>
      </c>
    </row>
    <row r="49" spans="1:8" hidden="1" x14ac:dyDescent="0.3">
      <c r="A49" s="90">
        <v>4</v>
      </c>
      <c r="B49" s="17">
        <v>3</v>
      </c>
      <c r="C49" s="19">
        <v>3</v>
      </c>
      <c r="D49" s="27" t="s">
        <v>89</v>
      </c>
      <c r="E49" s="19" t="s">
        <v>31</v>
      </c>
      <c r="F49" s="20">
        <v>0</v>
      </c>
      <c r="G49" s="21">
        <v>100</v>
      </c>
      <c r="H49" s="22">
        <f t="shared" si="1"/>
        <v>0</v>
      </c>
    </row>
    <row r="50" spans="1:8" hidden="1" x14ac:dyDescent="0.3">
      <c r="A50" s="90">
        <v>4</v>
      </c>
      <c r="B50" s="17">
        <v>3</v>
      </c>
      <c r="C50" s="19">
        <v>4</v>
      </c>
      <c r="D50" s="27" t="s">
        <v>90</v>
      </c>
      <c r="E50" s="19" t="s">
        <v>31</v>
      </c>
      <c r="F50" s="20">
        <v>0</v>
      </c>
      <c r="G50" s="21">
        <v>100</v>
      </c>
      <c r="H50" s="22">
        <f t="shared" si="1"/>
        <v>0</v>
      </c>
    </row>
    <row r="51" spans="1:8" hidden="1" x14ac:dyDescent="0.3">
      <c r="A51" s="90"/>
      <c r="B51" s="17"/>
      <c r="C51" s="19"/>
      <c r="D51" s="27"/>
      <c r="E51" s="19"/>
      <c r="F51" s="20"/>
      <c r="G51" s="21"/>
      <c r="H51" s="22"/>
    </row>
    <row r="52" spans="1:8" hidden="1" x14ac:dyDescent="0.3">
      <c r="A52" s="90">
        <v>4</v>
      </c>
      <c r="B52" s="17">
        <v>4</v>
      </c>
      <c r="C52" s="19"/>
      <c r="D52" s="18" t="s">
        <v>57</v>
      </c>
      <c r="E52" s="19"/>
      <c r="F52" s="20"/>
      <c r="G52" s="21"/>
      <c r="H52" s="22"/>
    </row>
    <row r="53" spans="1:8" hidden="1" x14ac:dyDescent="0.3">
      <c r="A53" s="90">
        <v>4</v>
      </c>
      <c r="B53" s="17">
        <v>4</v>
      </c>
      <c r="C53" s="19">
        <v>1</v>
      </c>
      <c r="D53" s="27" t="s">
        <v>71</v>
      </c>
      <c r="E53" s="19" t="s">
        <v>31</v>
      </c>
      <c r="F53" s="20">
        <v>0</v>
      </c>
      <c r="G53" s="21">
        <v>130</v>
      </c>
      <c r="H53" s="22">
        <f>F53*G53</f>
        <v>0</v>
      </c>
    </row>
    <row r="54" spans="1:8" hidden="1" x14ac:dyDescent="0.3">
      <c r="A54" s="90">
        <v>4</v>
      </c>
      <c r="B54" s="17">
        <v>4</v>
      </c>
      <c r="C54" s="19">
        <v>2</v>
      </c>
      <c r="D54" s="27" t="s">
        <v>72</v>
      </c>
      <c r="E54" s="19" t="s">
        <v>31</v>
      </c>
      <c r="F54" s="20">
        <v>0</v>
      </c>
      <c r="G54" s="21">
        <v>130</v>
      </c>
      <c r="H54" s="22">
        <f t="shared" ref="H54:H58" si="2">F54*G54</f>
        <v>0</v>
      </c>
    </row>
    <row r="55" spans="1:8" hidden="1" x14ac:dyDescent="0.3">
      <c r="A55" s="90">
        <v>4</v>
      </c>
      <c r="B55" s="17">
        <v>4</v>
      </c>
      <c r="C55" s="19">
        <v>3</v>
      </c>
      <c r="D55" s="27" t="s">
        <v>73</v>
      </c>
      <c r="E55" s="19" t="s">
        <v>31</v>
      </c>
      <c r="F55" s="20">
        <v>0</v>
      </c>
      <c r="G55" s="21">
        <v>130</v>
      </c>
      <c r="H55" s="22">
        <f t="shared" si="2"/>
        <v>0</v>
      </c>
    </row>
    <row r="56" spans="1:8" hidden="1" x14ac:dyDescent="0.3">
      <c r="A56" s="90">
        <v>4</v>
      </c>
      <c r="B56" s="17">
        <v>4</v>
      </c>
      <c r="C56" s="19">
        <v>4</v>
      </c>
      <c r="D56" s="27" t="s">
        <v>74</v>
      </c>
      <c r="E56" s="19" t="s">
        <v>31</v>
      </c>
      <c r="F56" s="20">
        <v>0</v>
      </c>
      <c r="G56" s="21">
        <v>140</v>
      </c>
      <c r="H56" s="22">
        <f t="shared" si="2"/>
        <v>0</v>
      </c>
    </row>
    <row r="57" spans="1:8" hidden="1" x14ac:dyDescent="0.3">
      <c r="A57" s="90">
        <v>4</v>
      </c>
      <c r="B57" s="17">
        <v>4</v>
      </c>
      <c r="C57" s="19">
        <v>5</v>
      </c>
      <c r="D57" s="27" t="s">
        <v>75</v>
      </c>
      <c r="E57" s="19" t="s">
        <v>31</v>
      </c>
      <c r="F57" s="20">
        <v>0</v>
      </c>
      <c r="G57" s="21">
        <v>130</v>
      </c>
      <c r="H57" s="22">
        <f t="shared" si="2"/>
        <v>0</v>
      </c>
    </row>
    <row r="58" spans="1:8" hidden="1" x14ac:dyDescent="0.3">
      <c r="A58" s="90">
        <v>4</v>
      </c>
      <c r="B58" s="17">
        <v>4</v>
      </c>
      <c r="C58" s="19">
        <v>6</v>
      </c>
      <c r="D58" s="27" t="s">
        <v>76</v>
      </c>
      <c r="E58" s="19" t="s">
        <v>31</v>
      </c>
      <c r="F58" s="20">
        <v>0</v>
      </c>
      <c r="G58" s="21">
        <v>140</v>
      </c>
      <c r="H58" s="22">
        <f t="shared" si="2"/>
        <v>0</v>
      </c>
    </row>
    <row r="59" spans="1:8" hidden="1" x14ac:dyDescent="0.3">
      <c r="A59" s="90"/>
      <c r="B59" s="17"/>
      <c r="C59" s="19"/>
      <c r="D59" s="27"/>
      <c r="E59" s="19"/>
      <c r="F59" s="20"/>
      <c r="G59" s="21"/>
      <c r="H59" s="22"/>
    </row>
    <row r="60" spans="1:8" hidden="1" x14ac:dyDescent="0.3">
      <c r="A60" s="90">
        <v>4</v>
      </c>
      <c r="B60" s="17">
        <v>5</v>
      </c>
      <c r="C60" s="19"/>
      <c r="D60" s="18" t="s">
        <v>67</v>
      </c>
      <c r="E60" s="19"/>
      <c r="F60" s="20"/>
      <c r="G60" s="21"/>
      <c r="H60" s="22"/>
    </row>
    <row r="61" spans="1:8" hidden="1" x14ac:dyDescent="0.3">
      <c r="A61" s="90">
        <v>4</v>
      </c>
      <c r="B61" s="17">
        <v>5</v>
      </c>
      <c r="C61" s="19">
        <v>1</v>
      </c>
      <c r="D61" s="27" t="s">
        <v>77</v>
      </c>
      <c r="E61" s="19" t="s">
        <v>31</v>
      </c>
      <c r="F61" s="20">
        <v>0</v>
      </c>
      <c r="G61" s="21">
        <v>410</v>
      </c>
      <c r="H61" s="22">
        <f>F61*G61</f>
        <v>0</v>
      </c>
    </row>
    <row r="62" spans="1:8" hidden="1" x14ac:dyDescent="0.3">
      <c r="A62" s="90">
        <v>4</v>
      </c>
      <c r="B62" s="17">
        <v>5</v>
      </c>
      <c r="C62" s="19">
        <v>2</v>
      </c>
      <c r="D62" s="27" t="s">
        <v>68</v>
      </c>
      <c r="E62" s="19" t="s">
        <v>31</v>
      </c>
      <c r="F62" s="20">
        <v>0</v>
      </c>
      <c r="G62" s="21">
        <v>250</v>
      </c>
      <c r="H62" s="22">
        <f t="shared" ref="H62:H63" si="3">F62*G62</f>
        <v>0</v>
      </c>
    </row>
    <row r="63" spans="1:8" hidden="1" x14ac:dyDescent="0.3">
      <c r="A63" s="90">
        <v>4</v>
      </c>
      <c r="B63" s="17">
        <v>5</v>
      </c>
      <c r="C63" s="19">
        <v>3</v>
      </c>
      <c r="D63" s="27" t="s">
        <v>69</v>
      </c>
      <c r="E63" s="19" t="s">
        <v>31</v>
      </c>
      <c r="F63" s="20">
        <v>0</v>
      </c>
      <c r="G63" s="21">
        <v>170</v>
      </c>
      <c r="H63" s="22">
        <f t="shared" si="3"/>
        <v>0</v>
      </c>
    </row>
    <row r="64" spans="1:8" hidden="1" x14ac:dyDescent="0.3">
      <c r="A64" s="90">
        <v>4</v>
      </c>
      <c r="B64" s="17">
        <v>5</v>
      </c>
      <c r="C64" s="19">
        <v>4</v>
      </c>
      <c r="D64" s="27" t="s">
        <v>78</v>
      </c>
      <c r="E64" s="19" t="s">
        <v>31</v>
      </c>
      <c r="F64" s="20">
        <v>0</v>
      </c>
      <c r="G64" s="21">
        <v>150</v>
      </c>
      <c r="H64" s="22">
        <f>F64*G64</f>
        <v>0</v>
      </c>
    </row>
    <row r="65" spans="1:8" hidden="1" x14ac:dyDescent="0.3">
      <c r="A65" s="90"/>
      <c r="B65" s="17"/>
      <c r="C65" s="19"/>
      <c r="D65" s="27"/>
      <c r="E65" s="19"/>
      <c r="F65" s="20"/>
      <c r="G65" s="21"/>
      <c r="H65" s="22"/>
    </row>
    <row r="66" spans="1:8" hidden="1" x14ac:dyDescent="0.3">
      <c r="A66" s="90">
        <v>4</v>
      </c>
      <c r="B66" s="17">
        <v>7</v>
      </c>
      <c r="C66" s="19"/>
      <c r="D66" s="18" t="s">
        <v>91</v>
      </c>
      <c r="E66" s="19"/>
      <c r="F66" s="20"/>
      <c r="G66" s="21"/>
      <c r="H66" s="22"/>
    </row>
    <row r="67" spans="1:8" hidden="1" x14ac:dyDescent="0.3">
      <c r="A67" s="90">
        <v>4</v>
      </c>
      <c r="B67" s="17">
        <v>7</v>
      </c>
      <c r="C67" s="19">
        <v>1</v>
      </c>
      <c r="D67" s="27" t="s">
        <v>79</v>
      </c>
      <c r="E67" s="19" t="s">
        <v>31</v>
      </c>
      <c r="F67" s="20">
        <v>0</v>
      </c>
      <c r="G67" s="21">
        <v>120</v>
      </c>
      <c r="H67" s="22">
        <f t="shared" ref="H67:H74" si="4">F67*G67</f>
        <v>0</v>
      </c>
    </row>
    <row r="68" spans="1:8" hidden="1" x14ac:dyDescent="0.3">
      <c r="A68" s="90">
        <v>4</v>
      </c>
      <c r="B68" s="17">
        <v>7</v>
      </c>
      <c r="C68" s="19">
        <v>2</v>
      </c>
      <c r="D68" s="27" t="s">
        <v>81</v>
      </c>
      <c r="E68" s="19" t="s">
        <v>31</v>
      </c>
      <c r="F68" s="20">
        <v>0</v>
      </c>
      <c r="G68" s="21">
        <v>100</v>
      </c>
      <c r="H68" s="22">
        <f t="shared" si="4"/>
        <v>0</v>
      </c>
    </row>
    <row r="69" spans="1:8" hidden="1" x14ac:dyDescent="0.3">
      <c r="A69" s="90">
        <v>4</v>
      </c>
      <c r="B69" s="17">
        <v>7</v>
      </c>
      <c r="C69" s="19">
        <v>3</v>
      </c>
      <c r="D69" s="27" t="s">
        <v>80</v>
      </c>
      <c r="E69" s="19" t="s">
        <v>31</v>
      </c>
      <c r="F69" s="20">
        <v>0</v>
      </c>
      <c r="G69" s="21">
        <v>100</v>
      </c>
      <c r="H69" s="22">
        <f t="shared" si="4"/>
        <v>0</v>
      </c>
    </row>
    <row r="70" spans="1:8" hidden="1" x14ac:dyDescent="0.3">
      <c r="A70" s="90">
        <v>4</v>
      </c>
      <c r="B70" s="17">
        <v>7</v>
      </c>
      <c r="C70" s="19">
        <v>4</v>
      </c>
      <c r="D70" s="27" t="s">
        <v>30</v>
      </c>
      <c r="E70" s="19" t="s">
        <v>31</v>
      </c>
      <c r="F70" s="20">
        <v>0</v>
      </c>
      <c r="G70" s="21">
        <v>100</v>
      </c>
      <c r="H70" s="22">
        <f t="shared" si="4"/>
        <v>0</v>
      </c>
    </row>
    <row r="71" spans="1:8" hidden="1" x14ac:dyDescent="0.3">
      <c r="A71" s="90">
        <v>4</v>
      </c>
      <c r="B71" s="17">
        <v>7</v>
      </c>
      <c r="C71" s="19">
        <v>5</v>
      </c>
      <c r="D71" s="27" t="s">
        <v>82</v>
      </c>
      <c r="E71" s="19" t="s">
        <v>31</v>
      </c>
      <c r="F71" s="20">
        <v>0</v>
      </c>
      <c r="G71" s="21">
        <v>50</v>
      </c>
      <c r="H71" s="22">
        <f t="shared" si="4"/>
        <v>0</v>
      </c>
    </row>
    <row r="72" spans="1:8" hidden="1" x14ac:dyDescent="0.3">
      <c r="A72" s="90">
        <v>4</v>
      </c>
      <c r="B72" s="17">
        <v>7</v>
      </c>
      <c r="C72" s="19">
        <v>6</v>
      </c>
      <c r="D72" s="27" t="s">
        <v>83</v>
      </c>
      <c r="E72" s="19" t="s">
        <v>31</v>
      </c>
      <c r="F72" s="20">
        <v>0</v>
      </c>
      <c r="G72" s="21">
        <v>50</v>
      </c>
      <c r="H72" s="22">
        <f t="shared" si="4"/>
        <v>0</v>
      </c>
    </row>
    <row r="73" spans="1:8" hidden="1" x14ac:dyDescent="0.3">
      <c r="A73" s="90">
        <v>4</v>
      </c>
      <c r="B73" s="17">
        <v>7</v>
      </c>
      <c r="C73" s="19">
        <v>7</v>
      </c>
      <c r="D73" s="27" t="s">
        <v>84</v>
      </c>
      <c r="E73" s="19" t="s">
        <v>31</v>
      </c>
      <c r="F73" s="20">
        <v>0</v>
      </c>
      <c r="G73" s="21">
        <v>50</v>
      </c>
      <c r="H73" s="22">
        <f t="shared" si="4"/>
        <v>0</v>
      </c>
    </row>
    <row r="74" spans="1:8" hidden="1" x14ac:dyDescent="0.3">
      <c r="A74" s="90">
        <v>4</v>
      </c>
      <c r="B74" s="17">
        <v>7</v>
      </c>
      <c r="C74" s="19">
        <v>8</v>
      </c>
      <c r="D74" s="27" t="s">
        <v>85</v>
      </c>
      <c r="E74" s="19" t="s">
        <v>31</v>
      </c>
      <c r="F74" s="20">
        <v>0</v>
      </c>
      <c r="G74" s="21">
        <v>50</v>
      </c>
      <c r="H74" s="22">
        <f t="shared" si="4"/>
        <v>0</v>
      </c>
    </row>
    <row r="75" spans="1:8" hidden="1" x14ac:dyDescent="0.3">
      <c r="A75" s="90"/>
      <c r="B75" s="17"/>
      <c r="C75" s="19"/>
      <c r="D75" s="27"/>
      <c r="E75" s="19"/>
      <c r="F75" s="20"/>
      <c r="G75" s="21"/>
      <c r="H75" s="22"/>
    </row>
    <row r="76" spans="1:8" hidden="1" x14ac:dyDescent="0.3">
      <c r="A76" s="90">
        <v>4</v>
      </c>
      <c r="B76" s="17">
        <v>8</v>
      </c>
      <c r="C76" s="19"/>
      <c r="D76" s="18" t="s">
        <v>86</v>
      </c>
      <c r="E76" s="19"/>
      <c r="F76" s="20"/>
      <c r="G76" s="21"/>
      <c r="H76" s="22"/>
    </row>
    <row r="77" spans="1:8" hidden="1" x14ac:dyDescent="0.3">
      <c r="A77" s="90">
        <v>4</v>
      </c>
      <c r="B77" s="17">
        <v>8</v>
      </c>
      <c r="C77" s="19">
        <v>1</v>
      </c>
      <c r="D77" s="27" t="s">
        <v>73</v>
      </c>
      <c r="E77" s="19" t="s">
        <v>31</v>
      </c>
      <c r="F77" s="20">
        <v>0</v>
      </c>
      <c r="G77" s="21">
        <v>100</v>
      </c>
      <c r="H77" s="22">
        <f t="shared" ref="H77:H78" si="5">F77*G77</f>
        <v>0</v>
      </c>
    </row>
    <row r="78" spans="1:8" hidden="1" x14ac:dyDescent="0.3">
      <c r="A78" s="90">
        <v>4</v>
      </c>
      <c r="B78" s="17">
        <v>8</v>
      </c>
      <c r="C78" s="19">
        <v>2</v>
      </c>
      <c r="D78" s="27" t="s">
        <v>76</v>
      </c>
      <c r="E78" s="19" t="s">
        <v>31</v>
      </c>
      <c r="F78" s="20">
        <v>0</v>
      </c>
      <c r="G78" s="21">
        <v>100</v>
      </c>
      <c r="H78" s="22">
        <f t="shared" si="5"/>
        <v>0</v>
      </c>
    </row>
    <row r="79" spans="1:8" hidden="1" x14ac:dyDescent="0.3">
      <c r="A79" s="90"/>
      <c r="B79" s="17"/>
      <c r="C79" s="19"/>
      <c r="D79" s="27"/>
      <c r="E79" s="19"/>
      <c r="F79" s="20"/>
      <c r="G79" s="21"/>
      <c r="H79" s="22"/>
    </row>
    <row r="80" spans="1:8" hidden="1" x14ac:dyDescent="0.3">
      <c r="A80" s="90">
        <v>4</v>
      </c>
      <c r="B80" s="17">
        <v>9</v>
      </c>
      <c r="C80" s="19"/>
      <c r="D80" s="59" t="s">
        <v>58</v>
      </c>
      <c r="E80" s="19"/>
      <c r="F80" s="20"/>
      <c r="G80" s="21"/>
      <c r="H80" s="22"/>
    </row>
    <row r="81" spans="1:8" hidden="1" x14ac:dyDescent="0.3">
      <c r="A81" s="90">
        <v>4</v>
      </c>
      <c r="B81" s="17">
        <v>9</v>
      </c>
      <c r="C81" s="19">
        <v>1</v>
      </c>
      <c r="D81" s="60" t="s">
        <v>30</v>
      </c>
      <c r="E81" s="19" t="s">
        <v>31</v>
      </c>
      <c r="F81" s="20">
        <v>0</v>
      </c>
      <c r="G81" s="62">
        <v>210</v>
      </c>
      <c r="H81" s="22">
        <f t="shared" ref="H81" si="6">F81*G81</f>
        <v>0</v>
      </c>
    </row>
    <row r="82" spans="1:8" hidden="1" x14ac:dyDescent="0.3">
      <c r="A82" s="90"/>
      <c r="B82" s="17"/>
      <c r="C82" s="19"/>
      <c r="D82" s="27"/>
      <c r="E82" s="19"/>
      <c r="F82" s="20"/>
      <c r="G82" s="21"/>
      <c r="H82" s="22"/>
    </row>
    <row r="83" spans="1:8" hidden="1" x14ac:dyDescent="0.3">
      <c r="A83" s="90">
        <v>4</v>
      </c>
      <c r="B83" s="17">
        <v>10</v>
      </c>
      <c r="C83" s="19"/>
      <c r="D83" s="18" t="s">
        <v>94</v>
      </c>
      <c r="E83" s="19"/>
      <c r="F83" s="20"/>
      <c r="G83" s="21"/>
      <c r="H83" s="22"/>
    </row>
    <row r="84" spans="1:8" hidden="1" x14ac:dyDescent="0.3">
      <c r="A84" s="90">
        <v>4</v>
      </c>
      <c r="B84" s="17">
        <v>10</v>
      </c>
      <c r="C84" s="19">
        <v>1</v>
      </c>
      <c r="D84" s="27" t="s">
        <v>95</v>
      </c>
      <c r="E84" s="19" t="s">
        <v>31</v>
      </c>
      <c r="F84" s="20">
        <v>0</v>
      </c>
      <c r="G84" s="21">
        <v>400</v>
      </c>
      <c r="H84" s="22">
        <f t="shared" ref="H84" si="7">F84*G84</f>
        <v>0</v>
      </c>
    </row>
    <row r="85" spans="1:8" hidden="1" x14ac:dyDescent="0.3">
      <c r="A85" s="90"/>
      <c r="B85" s="17"/>
      <c r="C85" s="19"/>
      <c r="D85" s="27"/>
      <c r="E85" s="19"/>
      <c r="F85" s="20"/>
      <c r="G85" s="21"/>
      <c r="H85" s="22"/>
    </row>
    <row r="86" spans="1:8" ht="26.2" hidden="1" x14ac:dyDescent="0.3">
      <c r="A86" s="90">
        <v>4</v>
      </c>
      <c r="B86" s="17">
        <v>11</v>
      </c>
      <c r="C86" s="19"/>
      <c r="D86" s="26" t="s">
        <v>61</v>
      </c>
      <c r="E86" s="19"/>
      <c r="F86" s="20"/>
      <c r="G86" s="21"/>
      <c r="H86" s="22"/>
    </row>
    <row r="87" spans="1:8" hidden="1" x14ac:dyDescent="0.3">
      <c r="A87" s="90">
        <v>4</v>
      </c>
      <c r="B87" s="17">
        <v>11</v>
      </c>
      <c r="C87" s="19">
        <v>1</v>
      </c>
      <c r="D87" s="27" t="s">
        <v>30</v>
      </c>
      <c r="E87" s="19" t="s">
        <v>31</v>
      </c>
      <c r="F87" s="20">
        <v>0</v>
      </c>
      <c r="G87" s="21">
        <f>1650+200+500</f>
        <v>2350</v>
      </c>
      <c r="H87" s="22">
        <f t="shared" ref="H87" si="8">F87*G87</f>
        <v>0</v>
      </c>
    </row>
    <row r="88" spans="1:8" hidden="1" x14ac:dyDescent="0.3">
      <c r="A88" s="90"/>
      <c r="B88" s="17"/>
      <c r="C88" s="19"/>
      <c r="D88" s="27"/>
      <c r="E88" s="19"/>
      <c r="F88" s="20"/>
      <c r="G88" s="21"/>
      <c r="H88" s="22"/>
    </row>
    <row r="89" spans="1:8" ht="26.2" hidden="1" x14ac:dyDescent="0.3">
      <c r="A89" s="90">
        <v>4</v>
      </c>
      <c r="B89" s="17">
        <v>12</v>
      </c>
      <c r="C89" s="19"/>
      <c r="D89" s="26" t="s">
        <v>92</v>
      </c>
      <c r="E89" s="19"/>
      <c r="F89" s="20"/>
      <c r="G89" s="21"/>
      <c r="H89" s="22"/>
    </row>
    <row r="90" spans="1:8" hidden="1" x14ac:dyDescent="0.3">
      <c r="A90" s="90">
        <v>4</v>
      </c>
      <c r="B90" s="17">
        <v>12</v>
      </c>
      <c r="C90" s="19">
        <v>1</v>
      </c>
      <c r="D90" s="60" t="s">
        <v>96</v>
      </c>
      <c r="E90" s="19" t="s">
        <v>31</v>
      </c>
      <c r="F90" s="20">
        <v>0</v>
      </c>
      <c r="G90" s="21">
        <f>50+100+20+20</f>
        <v>190</v>
      </c>
      <c r="H90" s="22">
        <f t="shared" ref="H90" si="9">F90*G90</f>
        <v>0</v>
      </c>
    </row>
    <row r="91" spans="1:8" ht="15.75" thickBot="1" x14ac:dyDescent="0.35">
      <c r="A91" s="58"/>
      <c r="B91" s="36"/>
      <c r="C91" s="64"/>
      <c r="D91" s="60"/>
      <c r="E91" s="39"/>
      <c r="F91" s="64"/>
      <c r="G91" s="63"/>
      <c r="H91" s="42"/>
    </row>
    <row r="92" spans="1:8" ht="15.75" thickBot="1" x14ac:dyDescent="0.35">
      <c r="A92" s="23"/>
      <c r="B92" s="14"/>
      <c r="C92" s="14"/>
      <c r="D92" s="14" t="s">
        <v>32</v>
      </c>
      <c r="E92" s="14"/>
      <c r="F92" s="14"/>
      <c r="G92" s="28"/>
      <c r="H92" s="29">
        <f>SUM(H93:H101)</f>
        <v>8000</v>
      </c>
    </row>
    <row r="93" spans="1:8" x14ac:dyDescent="0.3">
      <c r="A93" s="61">
        <v>5</v>
      </c>
      <c r="B93" s="10">
        <v>1</v>
      </c>
      <c r="C93" s="47"/>
      <c r="D93" s="72" t="s">
        <v>100</v>
      </c>
      <c r="E93" s="48"/>
      <c r="F93" s="48"/>
      <c r="G93" s="49"/>
      <c r="H93" s="50"/>
    </row>
    <row r="94" spans="1:8" ht="50.4" x14ac:dyDescent="0.3">
      <c r="A94" s="90">
        <v>5</v>
      </c>
      <c r="B94" s="17">
        <v>1</v>
      </c>
      <c r="C94" s="31">
        <v>1</v>
      </c>
      <c r="D94" s="91" t="s">
        <v>119</v>
      </c>
      <c r="E94" s="92" t="s">
        <v>31</v>
      </c>
      <c r="F94" s="123">
        <v>1</v>
      </c>
      <c r="G94" s="62">
        <v>8000</v>
      </c>
      <c r="H94" s="32">
        <f>F94*G94</f>
        <v>8000</v>
      </c>
    </row>
    <row r="95" spans="1:8" ht="50.4" x14ac:dyDescent="0.3">
      <c r="A95" s="90">
        <v>5</v>
      </c>
      <c r="B95" s="17">
        <v>1</v>
      </c>
      <c r="C95" s="31">
        <v>1</v>
      </c>
      <c r="D95" s="91" t="s">
        <v>120</v>
      </c>
      <c r="E95" s="92" t="s">
        <v>31</v>
      </c>
      <c r="F95" s="123">
        <v>0</v>
      </c>
      <c r="G95" s="62">
        <v>7000</v>
      </c>
      <c r="H95" s="32">
        <f>F95*G95</f>
        <v>0</v>
      </c>
    </row>
    <row r="96" spans="1:8" x14ac:dyDescent="0.3">
      <c r="A96" s="90">
        <v>5</v>
      </c>
      <c r="B96" s="17">
        <v>1</v>
      </c>
      <c r="C96" s="31">
        <v>2</v>
      </c>
      <c r="D96" s="91" t="s">
        <v>98</v>
      </c>
      <c r="E96" s="92" t="s">
        <v>31</v>
      </c>
      <c r="F96" s="92"/>
      <c r="G96" s="51"/>
      <c r="H96" s="32"/>
    </row>
    <row r="97" spans="1:12" ht="51.05" x14ac:dyDescent="0.3">
      <c r="A97" s="90">
        <v>5</v>
      </c>
      <c r="B97" s="17">
        <v>1</v>
      </c>
      <c r="C97" s="20">
        <v>3</v>
      </c>
      <c r="D97" s="91" t="s">
        <v>101</v>
      </c>
      <c r="E97" s="92" t="s">
        <v>31</v>
      </c>
      <c r="F97" s="92"/>
      <c r="G97" s="51"/>
      <c r="H97" s="32"/>
    </row>
    <row r="98" spans="1:12" x14ac:dyDescent="0.3">
      <c r="A98" s="66">
        <v>5</v>
      </c>
      <c r="B98" s="17">
        <v>1</v>
      </c>
      <c r="C98" s="31">
        <v>4</v>
      </c>
      <c r="D98" s="91" t="s">
        <v>99</v>
      </c>
      <c r="E98" s="92" t="s">
        <v>31</v>
      </c>
      <c r="F98" s="92"/>
      <c r="G98" s="51"/>
      <c r="H98" s="32"/>
    </row>
    <row r="99" spans="1:12" x14ac:dyDescent="0.3">
      <c r="A99" s="90">
        <v>5</v>
      </c>
      <c r="B99" s="17">
        <v>1</v>
      </c>
      <c r="C99" s="31">
        <v>5</v>
      </c>
      <c r="D99" s="91" t="s">
        <v>33</v>
      </c>
      <c r="E99" s="92" t="s">
        <v>31</v>
      </c>
      <c r="F99" s="92"/>
      <c r="G99" s="51"/>
      <c r="H99" s="32"/>
    </row>
    <row r="100" spans="1:12" ht="38" x14ac:dyDescent="0.3">
      <c r="A100" s="90">
        <v>5</v>
      </c>
      <c r="B100" s="17">
        <v>2</v>
      </c>
      <c r="C100" s="46"/>
      <c r="D100" s="91" t="s">
        <v>106</v>
      </c>
      <c r="E100" s="92" t="s">
        <v>31</v>
      </c>
      <c r="F100" s="92"/>
      <c r="G100" s="51"/>
      <c r="H100" s="32"/>
    </row>
    <row r="101" spans="1:12" ht="15.75" thickBot="1" x14ac:dyDescent="0.35">
      <c r="A101" s="58"/>
      <c r="B101" s="36"/>
      <c r="C101" s="36"/>
      <c r="D101" s="52"/>
      <c r="E101" s="53"/>
      <c r="F101" s="53"/>
      <c r="G101" s="54"/>
      <c r="H101" s="42"/>
    </row>
    <row r="102" spans="1:12" ht="15.75" thickBot="1" x14ac:dyDescent="0.35"/>
    <row r="103" spans="1:12" ht="15.75" thickBot="1" x14ac:dyDescent="0.35">
      <c r="D103" s="178" t="s">
        <v>102</v>
      </c>
      <c r="E103" s="179"/>
      <c r="F103" s="179"/>
      <c r="G103" s="179"/>
      <c r="H103" s="180"/>
    </row>
    <row r="104" spans="1:12" x14ac:dyDescent="0.3">
      <c r="D104" s="73" t="str">
        <f>D8</f>
        <v>I - INSTALLATION DE CHANTIER</v>
      </c>
      <c r="E104" s="169">
        <f>H8</f>
        <v>0</v>
      </c>
      <c r="F104" s="170"/>
      <c r="G104" s="170"/>
      <c r="H104" s="171"/>
    </row>
    <row r="105" spans="1:12" x14ac:dyDescent="0.3">
      <c r="D105" s="74" t="str">
        <f>D16</f>
        <v>II - TERRASSEMENT</v>
      </c>
      <c r="E105" s="163">
        <f>H16</f>
        <v>7154.4</v>
      </c>
      <c r="F105" s="164"/>
      <c r="G105" s="164"/>
      <c r="H105" s="165"/>
    </row>
    <row r="106" spans="1:12" x14ac:dyDescent="0.3">
      <c r="D106" s="74" t="str">
        <f>D26</f>
        <v>III - GENIE CIVIL ET REFECTION</v>
      </c>
      <c r="E106" s="163">
        <f>H26</f>
        <v>14320</v>
      </c>
      <c r="F106" s="164"/>
      <c r="G106" s="164"/>
      <c r="H106" s="165"/>
    </row>
    <row r="107" spans="1:12" x14ac:dyDescent="0.3">
      <c r="D107" s="74" t="str">
        <f>D34</f>
        <v>IV - EQUIPEMENT HYDRAULIQUE</v>
      </c>
      <c r="E107" s="163">
        <f>H34</f>
        <v>0</v>
      </c>
      <c r="F107" s="164"/>
      <c r="G107" s="164"/>
      <c r="H107" s="165"/>
    </row>
    <row r="108" spans="1:12" ht="15.75" thickBot="1" x14ac:dyDescent="0.35">
      <c r="D108" s="75" t="str">
        <f>D92</f>
        <v>V - CITERNE DE STOSKAGE ET ACCESSOIRES</v>
      </c>
      <c r="E108" s="172">
        <f>H92</f>
        <v>8000</v>
      </c>
      <c r="F108" s="173"/>
      <c r="G108" s="173"/>
      <c r="H108" s="174"/>
    </row>
    <row r="109" spans="1:12" x14ac:dyDescent="0.3">
      <c r="D109" s="76" t="s">
        <v>34</v>
      </c>
      <c r="E109" s="175">
        <f>SUM(E104:H108)</f>
        <v>29474.400000000001</v>
      </c>
      <c r="F109" s="176"/>
      <c r="G109" s="176"/>
      <c r="H109" s="177"/>
      <c r="I109" s="128"/>
      <c r="J109" s="129"/>
      <c r="K109" s="129"/>
      <c r="L109" s="129"/>
    </row>
    <row r="110" spans="1:12" x14ac:dyDescent="0.3">
      <c r="D110" s="76" t="s">
        <v>97</v>
      </c>
      <c r="E110" s="163">
        <f>E109*0.2</f>
        <v>5894.880000000001</v>
      </c>
      <c r="F110" s="164"/>
      <c r="G110" s="164"/>
      <c r="H110" s="165"/>
    </row>
    <row r="111" spans="1:12" ht="15.75" thickBot="1" x14ac:dyDescent="0.35">
      <c r="D111" s="76" t="s">
        <v>35</v>
      </c>
      <c r="E111" s="166">
        <f>E109+E110</f>
        <v>35369.279999999999</v>
      </c>
      <c r="F111" s="167"/>
      <c r="G111" s="167"/>
      <c r="H111" s="168"/>
    </row>
  </sheetData>
  <mergeCells count="14">
    <mergeCell ref="D103:H103"/>
    <mergeCell ref="A1:H1"/>
    <mergeCell ref="A2:H2"/>
    <mergeCell ref="A3:H3"/>
    <mergeCell ref="A5:H5"/>
    <mergeCell ref="A7:C7"/>
    <mergeCell ref="E110:H110"/>
    <mergeCell ref="E111:H111"/>
    <mergeCell ref="E104:H104"/>
    <mergeCell ref="E105:H105"/>
    <mergeCell ref="E106:H106"/>
    <mergeCell ref="E107:H107"/>
    <mergeCell ref="E108:H108"/>
    <mergeCell ref="E109:H109"/>
  </mergeCells>
  <printOptions horizontalCentered="1"/>
  <pageMargins left="0.70866141732283472" right="0.70866141732283472" top="0.74803149606299213" bottom="0.74803149606299213" header="0.31496062992125984" footer="0.31496062992125984"/>
  <pageSetup paperSize="9" scale="75" orientation="portrait" r:id="rId1"/>
  <headerFooter>
    <oddFooter>&amp;L&amp;8Commune de Varennes ChangyReforcement de la défense incendie -AVP&amp;C&amp;8Chiffrage secteur 1Etabli le 8 avril 2016&amp;R&amp;8Cabinet Merlin&amp;F]</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L112"/>
  <sheetViews>
    <sheetView topLeftCell="A34" workbookViewId="0">
      <selection activeCell="J111" sqref="J111"/>
    </sheetView>
  </sheetViews>
  <sheetFormatPr baseColWidth="10" defaultRowHeight="15.05" x14ac:dyDescent="0.3"/>
  <cols>
    <col min="1" max="3" width="3.44140625" style="55" customWidth="1"/>
    <col min="4" max="4" width="59" customWidth="1"/>
    <col min="5" max="5" width="7.109375" style="56" customWidth="1"/>
    <col min="6" max="6" width="9.5546875" style="56" customWidth="1"/>
    <col min="7" max="7" width="11.6640625" style="57" customWidth="1"/>
    <col min="8" max="8" width="11.6640625" style="56" bestFit="1" customWidth="1"/>
    <col min="9" max="9" width="15" customWidth="1"/>
    <col min="10" max="251" width="11.44140625"/>
    <col min="252" max="254" width="3.44140625" customWidth="1"/>
    <col min="255" max="255" width="83" customWidth="1"/>
    <col min="256" max="257" width="11.44140625"/>
    <col min="258" max="258" width="12.88671875" bestFit="1" customWidth="1"/>
    <col min="259" max="259" width="11.6640625" bestFit="1" customWidth="1"/>
    <col min="260" max="507" width="11.44140625"/>
    <col min="508" max="510" width="3.44140625" customWidth="1"/>
    <col min="511" max="511" width="83" customWidth="1"/>
    <col min="512" max="513" width="11.44140625"/>
    <col min="514" max="514" width="12.88671875" bestFit="1" customWidth="1"/>
    <col min="515" max="515" width="11.6640625" bestFit="1" customWidth="1"/>
    <col min="516" max="763" width="11.44140625"/>
    <col min="764" max="766" width="3.44140625" customWidth="1"/>
    <col min="767" max="767" width="83" customWidth="1"/>
    <col min="768" max="769" width="11.44140625"/>
    <col min="770" max="770" width="12.88671875" bestFit="1" customWidth="1"/>
    <col min="771" max="771" width="11.6640625" bestFit="1" customWidth="1"/>
    <col min="772" max="1019" width="11.44140625"/>
    <col min="1020" max="1022" width="3.44140625" customWidth="1"/>
    <col min="1023" max="1023" width="83" customWidth="1"/>
    <col min="1024" max="1025" width="11.44140625"/>
    <col min="1026" max="1026" width="12.88671875" bestFit="1" customWidth="1"/>
    <col min="1027" max="1027" width="11.6640625" bestFit="1" customWidth="1"/>
    <col min="1028" max="1275" width="11.44140625"/>
    <col min="1276" max="1278" width="3.44140625" customWidth="1"/>
    <col min="1279" max="1279" width="83" customWidth="1"/>
    <col min="1280" max="1281" width="11.44140625"/>
    <col min="1282" max="1282" width="12.88671875" bestFit="1" customWidth="1"/>
    <col min="1283" max="1283" width="11.6640625" bestFit="1" customWidth="1"/>
    <col min="1284" max="1531" width="11.44140625"/>
    <col min="1532" max="1534" width="3.44140625" customWidth="1"/>
    <col min="1535" max="1535" width="83" customWidth="1"/>
    <col min="1536" max="1537" width="11.44140625"/>
    <col min="1538" max="1538" width="12.88671875" bestFit="1" customWidth="1"/>
    <col min="1539" max="1539" width="11.6640625" bestFit="1" customWidth="1"/>
    <col min="1540" max="1787" width="11.44140625"/>
    <col min="1788" max="1790" width="3.44140625" customWidth="1"/>
    <col min="1791" max="1791" width="83" customWidth="1"/>
    <col min="1792" max="1793" width="11.44140625"/>
    <col min="1794" max="1794" width="12.88671875" bestFit="1" customWidth="1"/>
    <col min="1795" max="1795" width="11.6640625" bestFit="1" customWidth="1"/>
    <col min="1796" max="2043" width="11.44140625"/>
    <col min="2044" max="2046" width="3.44140625" customWidth="1"/>
    <col min="2047" max="2047" width="83" customWidth="1"/>
    <col min="2048" max="2049" width="11.44140625"/>
    <col min="2050" max="2050" width="12.88671875" bestFit="1" customWidth="1"/>
    <col min="2051" max="2051" width="11.6640625" bestFit="1" customWidth="1"/>
    <col min="2052" max="2299" width="11.44140625"/>
    <col min="2300" max="2302" width="3.44140625" customWidth="1"/>
    <col min="2303" max="2303" width="83" customWidth="1"/>
    <col min="2304" max="2305" width="11.44140625"/>
    <col min="2306" max="2306" width="12.88671875" bestFit="1" customWidth="1"/>
    <col min="2307" max="2307" width="11.6640625" bestFit="1" customWidth="1"/>
    <col min="2308" max="2555" width="11.44140625"/>
    <col min="2556" max="2558" width="3.44140625" customWidth="1"/>
    <col min="2559" max="2559" width="83" customWidth="1"/>
    <col min="2560" max="2561" width="11.44140625"/>
    <col min="2562" max="2562" width="12.88671875" bestFit="1" customWidth="1"/>
    <col min="2563" max="2563" width="11.6640625" bestFit="1" customWidth="1"/>
    <col min="2564" max="2811" width="11.44140625"/>
    <col min="2812" max="2814" width="3.44140625" customWidth="1"/>
    <col min="2815" max="2815" width="83" customWidth="1"/>
    <col min="2816" max="2817" width="11.44140625"/>
    <col min="2818" max="2818" width="12.88671875" bestFit="1" customWidth="1"/>
    <col min="2819" max="2819" width="11.6640625" bestFit="1" customWidth="1"/>
    <col min="2820" max="3067" width="11.44140625"/>
    <col min="3068" max="3070" width="3.44140625" customWidth="1"/>
    <col min="3071" max="3071" width="83" customWidth="1"/>
    <col min="3072" max="3073" width="11.44140625"/>
    <col min="3074" max="3074" width="12.88671875" bestFit="1" customWidth="1"/>
    <col min="3075" max="3075" width="11.6640625" bestFit="1" customWidth="1"/>
    <col min="3076" max="3323" width="11.44140625"/>
    <col min="3324" max="3326" width="3.44140625" customWidth="1"/>
    <col min="3327" max="3327" width="83" customWidth="1"/>
    <col min="3328" max="3329" width="11.44140625"/>
    <col min="3330" max="3330" width="12.88671875" bestFit="1" customWidth="1"/>
    <col min="3331" max="3331" width="11.6640625" bestFit="1" customWidth="1"/>
    <col min="3332" max="3579" width="11.44140625"/>
    <col min="3580" max="3582" width="3.44140625" customWidth="1"/>
    <col min="3583" max="3583" width="83" customWidth="1"/>
    <col min="3584" max="3585" width="11.44140625"/>
    <col min="3586" max="3586" width="12.88671875" bestFit="1" customWidth="1"/>
    <col min="3587" max="3587" width="11.6640625" bestFit="1" customWidth="1"/>
    <col min="3588" max="3835" width="11.44140625"/>
    <col min="3836" max="3838" width="3.44140625" customWidth="1"/>
    <col min="3839" max="3839" width="83" customWidth="1"/>
    <col min="3840" max="3841" width="11.44140625"/>
    <col min="3842" max="3842" width="12.88671875" bestFit="1" customWidth="1"/>
    <col min="3843" max="3843" width="11.6640625" bestFit="1" customWidth="1"/>
    <col min="3844" max="4091" width="11.44140625"/>
    <col min="4092" max="4094" width="3.44140625" customWidth="1"/>
    <col min="4095" max="4095" width="83" customWidth="1"/>
    <col min="4096" max="4097" width="11.44140625"/>
    <col min="4098" max="4098" width="12.88671875" bestFit="1" customWidth="1"/>
    <col min="4099" max="4099" width="11.6640625" bestFit="1" customWidth="1"/>
    <col min="4100" max="4347" width="11.44140625"/>
    <col min="4348" max="4350" width="3.44140625" customWidth="1"/>
    <col min="4351" max="4351" width="83" customWidth="1"/>
    <col min="4352" max="4353" width="11.44140625"/>
    <col min="4354" max="4354" width="12.88671875" bestFit="1" customWidth="1"/>
    <col min="4355" max="4355" width="11.6640625" bestFit="1" customWidth="1"/>
    <col min="4356" max="4603" width="11.44140625"/>
    <col min="4604" max="4606" width="3.44140625" customWidth="1"/>
    <col min="4607" max="4607" width="83" customWidth="1"/>
    <col min="4608" max="4609" width="11.44140625"/>
    <col min="4610" max="4610" width="12.88671875" bestFit="1" customWidth="1"/>
    <col min="4611" max="4611" width="11.6640625" bestFit="1" customWidth="1"/>
    <col min="4612" max="4859" width="11.44140625"/>
    <col min="4860" max="4862" width="3.44140625" customWidth="1"/>
    <col min="4863" max="4863" width="83" customWidth="1"/>
    <col min="4864" max="4865" width="11.44140625"/>
    <col min="4866" max="4866" width="12.88671875" bestFit="1" customWidth="1"/>
    <col min="4867" max="4867" width="11.6640625" bestFit="1" customWidth="1"/>
    <col min="4868" max="5115" width="11.44140625"/>
    <col min="5116" max="5118" width="3.44140625" customWidth="1"/>
    <col min="5119" max="5119" width="83" customWidth="1"/>
    <col min="5120" max="5121" width="11.44140625"/>
    <col min="5122" max="5122" width="12.88671875" bestFit="1" customWidth="1"/>
    <col min="5123" max="5123" width="11.6640625" bestFit="1" customWidth="1"/>
    <col min="5124" max="5371" width="11.44140625"/>
    <col min="5372" max="5374" width="3.44140625" customWidth="1"/>
    <col min="5375" max="5375" width="83" customWidth="1"/>
    <col min="5376" max="5377" width="11.44140625"/>
    <col min="5378" max="5378" width="12.88671875" bestFit="1" customWidth="1"/>
    <col min="5379" max="5379" width="11.6640625" bestFit="1" customWidth="1"/>
    <col min="5380" max="5627" width="11.44140625"/>
    <col min="5628" max="5630" width="3.44140625" customWidth="1"/>
    <col min="5631" max="5631" width="83" customWidth="1"/>
    <col min="5632" max="5633" width="11.44140625"/>
    <col min="5634" max="5634" width="12.88671875" bestFit="1" customWidth="1"/>
    <col min="5635" max="5635" width="11.6640625" bestFit="1" customWidth="1"/>
    <col min="5636" max="5883" width="11.44140625"/>
    <col min="5884" max="5886" width="3.44140625" customWidth="1"/>
    <col min="5887" max="5887" width="83" customWidth="1"/>
    <col min="5888" max="5889" width="11.44140625"/>
    <col min="5890" max="5890" width="12.88671875" bestFit="1" customWidth="1"/>
    <col min="5891" max="5891" width="11.6640625" bestFit="1" customWidth="1"/>
    <col min="5892" max="6139" width="11.44140625"/>
    <col min="6140" max="6142" width="3.44140625" customWidth="1"/>
    <col min="6143" max="6143" width="83" customWidth="1"/>
    <col min="6144" max="6145" width="11.44140625"/>
    <col min="6146" max="6146" width="12.88671875" bestFit="1" customWidth="1"/>
    <col min="6147" max="6147" width="11.6640625" bestFit="1" customWidth="1"/>
    <col min="6148" max="6395" width="11.44140625"/>
    <col min="6396" max="6398" width="3.44140625" customWidth="1"/>
    <col min="6399" max="6399" width="83" customWidth="1"/>
    <col min="6400" max="6401" width="11.44140625"/>
    <col min="6402" max="6402" width="12.88671875" bestFit="1" customWidth="1"/>
    <col min="6403" max="6403" width="11.6640625" bestFit="1" customWidth="1"/>
    <col min="6404" max="6651" width="11.44140625"/>
    <col min="6652" max="6654" width="3.44140625" customWidth="1"/>
    <col min="6655" max="6655" width="83" customWidth="1"/>
    <col min="6656" max="6657" width="11.44140625"/>
    <col min="6658" max="6658" width="12.88671875" bestFit="1" customWidth="1"/>
    <col min="6659" max="6659" width="11.6640625" bestFit="1" customWidth="1"/>
    <col min="6660" max="6907" width="11.44140625"/>
    <col min="6908" max="6910" width="3.44140625" customWidth="1"/>
    <col min="6911" max="6911" width="83" customWidth="1"/>
    <col min="6912" max="6913" width="11.44140625"/>
    <col min="6914" max="6914" width="12.88671875" bestFit="1" customWidth="1"/>
    <col min="6915" max="6915" width="11.6640625" bestFit="1" customWidth="1"/>
    <col min="6916" max="7163" width="11.44140625"/>
    <col min="7164" max="7166" width="3.44140625" customWidth="1"/>
    <col min="7167" max="7167" width="83" customWidth="1"/>
    <col min="7168" max="7169" width="11.44140625"/>
    <col min="7170" max="7170" width="12.88671875" bestFit="1" customWidth="1"/>
    <col min="7171" max="7171" width="11.6640625" bestFit="1" customWidth="1"/>
    <col min="7172" max="7419" width="11.44140625"/>
    <col min="7420" max="7422" width="3.44140625" customWidth="1"/>
    <col min="7423" max="7423" width="83" customWidth="1"/>
    <col min="7424" max="7425" width="11.44140625"/>
    <col min="7426" max="7426" width="12.88671875" bestFit="1" customWidth="1"/>
    <col min="7427" max="7427" width="11.6640625" bestFit="1" customWidth="1"/>
    <col min="7428" max="7675" width="11.44140625"/>
    <col min="7676" max="7678" width="3.44140625" customWidth="1"/>
    <col min="7679" max="7679" width="83" customWidth="1"/>
    <col min="7680" max="7681" width="11.44140625"/>
    <col min="7682" max="7682" width="12.88671875" bestFit="1" customWidth="1"/>
    <col min="7683" max="7683" width="11.6640625" bestFit="1" customWidth="1"/>
    <col min="7684" max="7931" width="11.44140625"/>
    <col min="7932" max="7934" width="3.44140625" customWidth="1"/>
    <col min="7935" max="7935" width="83" customWidth="1"/>
    <col min="7936" max="7937" width="11.44140625"/>
    <col min="7938" max="7938" width="12.88671875" bestFit="1" customWidth="1"/>
    <col min="7939" max="7939" width="11.6640625" bestFit="1" customWidth="1"/>
    <col min="7940" max="8187" width="11.44140625"/>
    <col min="8188" max="8190" width="3.44140625" customWidth="1"/>
    <col min="8191" max="8191" width="83" customWidth="1"/>
    <col min="8192" max="8193" width="11.44140625"/>
    <col min="8194" max="8194" width="12.88671875" bestFit="1" customWidth="1"/>
    <col min="8195" max="8195" width="11.6640625" bestFit="1" customWidth="1"/>
    <col min="8196" max="8443" width="11.44140625"/>
    <col min="8444" max="8446" width="3.44140625" customWidth="1"/>
    <col min="8447" max="8447" width="83" customWidth="1"/>
    <col min="8448" max="8449" width="11.44140625"/>
    <col min="8450" max="8450" width="12.88671875" bestFit="1" customWidth="1"/>
    <col min="8451" max="8451" width="11.6640625" bestFit="1" customWidth="1"/>
    <col min="8452" max="8699" width="11.44140625"/>
    <col min="8700" max="8702" width="3.44140625" customWidth="1"/>
    <col min="8703" max="8703" width="83" customWidth="1"/>
    <col min="8704" max="8705" width="11.44140625"/>
    <col min="8706" max="8706" width="12.88671875" bestFit="1" customWidth="1"/>
    <col min="8707" max="8707" width="11.6640625" bestFit="1" customWidth="1"/>
    <col min="8708" max="8955" width="11.44140625"/>
    <col min="8956" max="8958" width="3.44140625" customWidth="1"/>
    <col min="8959" max="8959" width="83" customWidth="1"/>
    <col min="8960" max="8961" width="11.44140625"/>
    <col min="8962" max="8962" width="12.88671875" bestFit="1" customWidth="1"/>
    <col min="8963" max="8963" width="11.6640625" bestFit="1" customWidth="1"/>
    <col min="8964" max="9211" width="11.44140625"/>
    <col min="9212" max="9214" width="3.44140625" customWidth="1"/>
    <col min="9215" max="9215" width="83" customWidth="1"/>
    <col min="9216" max="9217" width="11.44140625"/>
    <col min="9218" max="9218" width="12.88671875" bestFit="1" customWidth="1"/>
    <col min="9219" max="9219" width="11.6640625" bestFit="1" customWidth="1"/>
    <col min="9220" max="9467" width="11.44140625"/>
    <col min="9468" max="9470" width="3.44140625" customWidth="1"/>
    <col min="9471" max="9471" width="83" customWidth="1"/>
    <col min="9472" max="9473" width="11.44140625"/>
    <col min="9474" max="9474" width="12.88671875" bestFit="1" customWidth="1"/>
    <col min="9475" max="9475" width="11.6640625" bestFit="1" customWidth="1"/>
    <col min="9476" max="9723" width="11.44140625"/>
    <col min="9724" max="9726" width="3.44140625" customWidth="1"/>
    <col min="9727" max="9727" width="83" customWidth="1"/>
    <col min="9728" max="9729" width="11.44140625"/>
    <col min="9730" max="9730" width="12.88671875" bestFit="1" customWidth="1"/>
    <col min="9731" max="9731" width="11.6640625" bestFit="1" customWidth="1"/>
    <col min="9732" max="9979" width="11.44140625"/>
    <col min="9980" max="9982" width="3.44140625" customWidth="1"/>
    <col min="9983" max="9983" width="83" customWidth="1"/>
    <col min="9984" max="9985" width="11.44140625"/>
    <col min="9986" max="9986" width="12.88671875" bestFit="1" customWidth="1"/>
    <col min="9987" max="9987" width="11.6640625" bestFit="1" customWidth="1"/>
    <col min="9988" max="10235" width="11.44140625"/>
    <col min="10236" max="10238" width="3.44140625" customWidth="1"/>
    <col min="10239" max="10239" width="83" customWidth="1"/>
    <col min="10240" max="10241" width="11.44140625"/>
    <col min="10242" max="10242" width="12.88671875" bestFit="1" customWidth="1"/>
    <col min="10243" max="10243" width="11.6640625" bestFit="1" customWidth="1"/>
    <col min="10244" max="10491" width="11.44140625"/>
    <col min="10492" max="10494" width="3.44140625" customWidth="1"/>
    <col min="10495" max="10495" width="83" customWidth="1"/>
    <col min="10496" max="10497" width="11.44140625"/>
    <col min="10498" max="10498" width="12.88671875" bestFit="1" customWidth="1"/>
    <col min="10499" max="10499" width="11.6640625" bestFit="1" customWidth="1"/>
    <col min="10500" max="10747" width="11.44140625"/>
    <col min="10748" max="10750" width="3.44140625" customWidth="1"/>
    <col min="10751" max="10751" width="83" customWidth="1"/>
    <col min="10752" max="10753" width="11.44140625"/>
    <col min="10754" max="10754" width="12.88671875" bestFit="1" customWidth="1"/>
    <col min="10755" max="10755" width="11.6640625" bestFit="1" customWidth="1"/>
    <col min="10756" max="11003" width="11.44140625"/>
    <col min="11004" max="11006" width="3.44140625" customWidth="1"/>
    <col min="11007" max="11007" width="83" customWidth="1"/>
    <col min="11008" max="11009" width="11.44140625"/>
    <col min="11010" max="11010" width="12.88671875" bestFit="1" customWidth="1"/>
    <col min="11011" max="11011" width="11.6640625" bestFit="1" customWidth="1"/>
    <col min="11012" max="11259" width="11.44140625"/>
    <col min="11260" max="11262" width="3.44140625" customWidth="1"/>
    <col min="11263" max="11263" width="83" customWidth="1"/>
    <col min="11264" max="11265" width="11.44140625"/>
    <col min="11266" max="11266" width="12.88671875" bestFit="1" customWidth="1"/>
    <col min="11267" max="11267" width="11.6640625" bestFit="1" customWidth="1"/>
    <col min="11268" max="11515" width="11.44140625"/>
    <col min="11516" max="11518" width="3.44140625" customWidth="1"/>
    <col min="11519" max="11519" width="83" customWidth="1"/>
    <col min="11520" max="11521" width="11.44140625"/>
    <col min="11522" max="11522" width="12.88671875" bestFit="1" customWidth="1"/>
    <col min="11523" max="11523" width="11.6640625" bestFit="1" customWidth="1"/>
    <col min="11524" max="11771" width="11.44140625"/>
    <col min="11772" max="11774" width="3.44140625" customWidth="1"/>
    <col min="11775" max="11775" width="83" customWidth="1"/>
    <col min="11776" max="11777" width="11.44140625"/>
    <col min="11778" max="11778" width="12.88671875" bestFit="1" customWidth="1"/>
    <col min="11779" max="11779" width="11.6640625" bestFit="1" customWidth="1"/>
    <col min="11780" max="12027" width="11.44140625"/>
    <col min="12028" max="12030" width="3.44140625" customWidth="1"/>
    <col min="12031" max="12031" width="83" customWidth="1"/>
    <col min="12032" max="12033" width="11.44140625"/>
    <col min="12034" max="12034" width="12.88671875" bestFit="1" customWidth="1"/>
    <col min="12035" max="12035" width="11.6640625" bestFit="1" customWidth="1"/>
    <col min="12036" max="12283" width="11.44140625"/>
    <col min="12284" max="12286" width="3.44140625" customWidth="1"/>
    <col min="12287" max="12287" width="83" customWidth="1"/>
    <col min="12288" max="12289" width="11.44140625"/>
    <col min="12290" max="12290" width="12.88671875" bestFit="1" customWidth="1"/>
    <col min="12291" max="12291" width="11.6640625" bestFit="1" customWidth="1"/>
    <col min="12292" max="12539" width="11.44140625"/>
    <col min="12540" max="12542" width="3.44140625" customWidth="1"/>
    <col min="12543" max="12543" width="83" customWidth="1"/>
    <col min="12544" max="12545" width="11.44140625"/>
    <col min="12546" max="12546" width="12.88671875" bestFit="1" customWidth="1"/>
    <col min="12547" max="12547" width="11.6640625" bestFit="1" customWidth="1"/>
    <col min="12548" max="12795" width="11.44140625"/>
    <col min="12796" max="12798" width="3.44140625" customWidth="1"/>
    <col min="12799" max="12799" width="83" customWidth="1"/>
    <col min="12800" max="12801" width="11.44140625"/>
    <col min="12802" max="12802" width="12.88671875" bestFit="1" customWidth="1"/>
    <col min="12803" max="12803" width="11.6640625" bestFit="1" customWidth="1"/>
    <col min="12804" max="13051" width="11.44140625"/>
    <col min="13052" max="13054" width="3.44140625" customWidth="1"/>
    <col min="13055" max="13055" width="83" customWidth="1"/>
    <col min="13056" max="13057" width="11.44140625"/>
    <col min="13058" max="13058" width="12.88671875" bestFit="1" customWidth="1"/>
    <col min="13059" max="13059" width="11.6640625" bestFit="1" customWidth="1"/>
    <col min="13060" max="13307" width="11.44140625"/>
    <col min="13308" max="13310" width="3.44140625" customWidth="1"/>
    <col min="13311" max="13311" width="83" customWidth="1"/>
    <col min="13312" max="13313" width="11.44140625"/>
    <col min="13314" max="13314" width="12.88671875" bestFit="1" customWidth="1"/>
    <col min="13315" max="13315" width="11.6640625" bestFit="1" customWidth="1"/>
    <col min="13316" max="13563" width="11.44140625"/>
    <col min="13564" max="13566" width="3.44140625" customWidth="1"/>
    <col min="13567" max="13567" width="83" customWidth="1"/>
    <col min="13568" max="13569" width="11.44140625"/>
    <col min="13570" max="13570" width="12.88671875" bestFit="1" customWidth="1"/>
    <col min="13571" max="13571" width="11.6640625" bestFit="1" customWidth="1"/>
    <col min="13572" max="13819" width="11.44140625"/>
    <col min="13820" max="13822" width="3.44140625" customWidth="1"/>
    <col min="13823" max="13823" width="83" customWidth="1"/>
    <col min="13824" max="13825" width="11.44140625"/>
    <col min="13826" max="13826" width="12.88671875" bestFit="1" customWidth="1"/>
    <col min="13827" max="13827" width="11.6640625" bestFit="1" customWidth="1"/>
    <col min="13828" max="14075" width="11.44140625"/>
    <col min="14076" max="14078" width="3.44140625" customWidth="1"/>
    <col min="14079" max="14079" width="83" customWidth="1"/>
    <col min="14080" max="14081" width="11.44140625"/>
    <col min="14082" max="14082" width="12.88671875" bestFit="1" customWidth="1"/>
    <col min="14083" max="14083" width="11.6640625" bestFit="1" customWidth="1"/>
    <col min="14084" max="14331" width="11.44140625"/>
    <col min="14332" max="14334" width="3.44140625" customWidth="1"/>
    <col min="14335" max="14335" width="83" customWidth="1"/>
    <col min="14336" max="14337" width="11.44140625"/>
    <col min="14338" max="14338" width="12.88671875" bestFit="1" customWidth="1"/>
    <col min="14339" max="14339" width="11.6640625" bestFit="1" customWidth="1"/>
    <col min="14340" max="14587" width="11.44140625"/>
    <col min="14588" max="14590" width="3.44140625" customWidth="1"/>
    <col min="14591" max="14591" width="83" customWidth="1"/>
    <col min="14592" max="14593" width="11.44140625"/>
    <col min="14594" max="14594" width="12.88671875" bestFit="1" customWidth="1"/>
    <col min="14595" max="14595" width="11.6640625" bestFit="1" customWidth="1"/>
    <col min="14596" max="14843" width="11.44140625"/>
    <col min="14844" max="14846" width="3.44140625" customWidth="1"/>
    <col min="14847" max="14847" width="83" customWidth="1"/>
    <col min="14848" max="14849" width="11.44140625"/>
    <col min="14850" max="14850" width="12.88671875" bestFit="1" customWidth="1"/>
    <col min="14851" max="14851" width="11.6640625" bestFit="1" customWidth="1"/>
    <col min="14852" max="15099" width="11.44140625"/>
    <col min="15100" max="15102" width="3.44140625" customWidth="1"/>
    <col min="15103" max="15103" width="83" customWidth="1"/>
    <col min="15104" max="15105" width="11.44140625"/>
    <col min="15106" max="15106" width="12.88671875" bestFit="1" customWidth="1"/>
    <col min="15107" max="15107" width="11.6640625" bestFit="1" customWidth="1"/>
    <col min="15108" max="15355" width="11.44140625"/>
    <col min="15356" max="15358" width="3.44140625" customWidth="1"/>
    <col min="15359" max="15359" width="83" customWidth="1"/>
    <col min="15360" max="15361" width="11.44140625"/>
    <col min="15362" max="15362" width="12.88671875" bestFit="1" customWidth="1"/>
    <col min="15363" max="15363" width="11.6640625" bestFit="1" customWidth="1"/>
    <col min="15364" max="15611" width="11.44140625"/>
    <col min="15612" max="15614" width="3.44140625" customWidth="1"/>
    <col min="15615" max="15615" width="83" customWidth="1"/>
    <col min="15616" max="15617" width="11.44140625"/>
    <col min="15618" max="15618" width="12.88671875" bestFit="1" customWidth="1"/>
    <col min="15619" max="15619" width="11.6640625" bestFit="1" customWidth="1"/>
    <col min="15620" max="15867" width="11.44140625"/>
    <col min="15868" max="15870" width="3.44140625" customWidth="1"/>
    <col min="15871" max="15871" width="83" customWidth="1"/>
    <col min="15872" max="15873" width="11.44140625"/>
    <col min="15874" max="15874" width="12.88671875" bestFit="1" customWidth="1"/>
    <col min="15875" max="15875" width="11.6640625" bestFit="1" customWidth="1"/>
    <col min="15876" max="16123" width="11.44140625"/>
    <col min="16124" max="16126" width="3.44140625" customWidth="1"/>
    <col min="16127" max="16127" width="83" customWidth="1"/>
    <col min="16128" max="16129" width="11.44140625"/>
    <col min="16130" max="16130" width="12.88671875" bestFit="1" customWidth="1"/>
    <col min="16131" max="16131" width="11.6640625" bestFit="1" customWidth="1"/>
    <col min="16132" max="16384" width="11.44140625"/>
  </cols>
  <sheetData>
    <row r="1" spans="1:8" x14ac:dyDescent="0.3">
      <c r="A1" s="181" t="s">
        <v>36</v>
      </c>
      <c r="B1" s="181"/>
      <c r="C1" s="181"/>
      <c r="D1" s="181"/>
      <c r="E1" s="181"/>
      <c r="F1" s="181"/>
      <c r="G1" s="181"/>
      <c r="H1" s="181"/>
    </row>
    <row r="2" spans="1:8" x14ac:dyDescent="0.3">
      <c r="A2" s="181" t="s">
        <v>37</v>
      </c>
      <c r="B2" s="181"/>
      <c r="C2" s="181"/>
      <c r="D2" s="181"/>
      <c r="E2" s="181"/>
      <c r="F2" s="181"/>
      <c r="G2" s="181"/>
      <c r="H2" s="181"/>
    </row>
    <row r="3" spans="1:8" x14ac:dyDescent="0.3">
      <c r="A3" s="181" t="s">
        <v>38</v>
      </c>
      <c r="B3" s="181"/>
      <c r="C3" s="181"/>
      <c r="D3" s="181"/>
      <c r="E3" s="181"/>
      <c r="F3" s="181"/>
      <c r="G3" s="181"/>
      <c r="H3" s="181"/>
    </row>
    <row r="4" spans="1:8" ht="18.850000000000001" customHeight="1" x14ac:dyDescent="0.4">
      <c r="A4" s="1"/>
      <c r="B4" s="1"/>
      <c r="C4" s="1"/>
      <c r="D4" s="2"/>
      <c r="E4" s="3"/>
      <c r="F4" s="3"/>
      <c r="G4" s="4"/>
      <c r="H4" s="3"/>
    </row>
    <row r="5" spans="1:8" ht="18.850000000000001" customHeight="1" x14ac:dyDescent="0.3">
      <c r="A5" s="182" t="s">
        <v>103</v>
      </c>
      <c r="B5" s="182"/>
      <c r="C5" s="182"/>
      <c r="D5" s="182"/>
      <c r="E5" s="182"/>
      <c r="F5" s="182"/>
      <c r="G5" s="182"/>
      <c r="H5" s="182"/>
    </row>
    <row r="6" spans="1:8" ht="16.399999999999999" thickBot="1" x14ac:dyDescent="0.35">
      <c r="A6" s="6"/>
      <c r="B6" s="6"/>
      <c r="C6" s="6"/>
      <c r="D6" s="7"/>
      <c r="E6" s="5"/>
      <c r="F6" s="5"/>
      <c r="G6" s="8"/>
      <c r="H6" s="5"/>
    </row>
    <row r="7" spans="1:8" ht="15.75" thickBot="1" x14ac:dyDescent="0.35">
      <c r="A7" s="183" t="s">
        <v>0</v>
      </c>
      <c r="B7" s="184"/>
      <c r="C7" s="184"/>
      <c r="D7" s="9" t="s">
        <v>1</v>
      </c>
      <c r="E7" s="10" t="s">
        <v>2</v>
      </c>
      <c r="F7" s="10" t="s">
        <v>3</v>
      </c>
      <c r="G7" s="11" t="s">
        <v>4</v>
      </c>
      <c r="H7" s="12" t="s">
        <v>5</v>
      </c>
    </row>
    <row r="8" spans="1:8" ht="15.75" thickBot="1" x14ac:dyDescent="0.35">
      <c r="A8" s="13"/>
      <c r="B8" s="14"/>
      <c r="C8" s="14"/>
      <c r="D8" s="15" t="s">
        <v>6</v>
      </c>
      <c r="E8" s="14"/>
      <c r="F8" s="14"/>
      <c r="G8" s="16"/>
      <c r="H8" s="65">
        <f>SUM(H9:H14)</f>
        <v>0</v>
      </c>
    </row>
    <row r="9" spans="1:8" x14ac:dyDescent="0.3">
      <c r="A9" s="90">
        <v>1</v>
      </c>
      <c r="B9" s="17">
        <v>1</v>
      </c>
      <c r="C9" s="17"/>
      <c r="D9" s="18" t="s">
        <v>7</v>
      </c>
      <c r="E9" s="19" t="s">
        <v>8</v>
      </c>
      <c r="F9" s="20"/>
      <c r="G9" s="21"/>
      <c r="H9" s="22"/>
    </row>
    <row r="10" spans="1:8" x14ac:dyDescent="0.3">
      <c r="A10" s="90">
        <v>1</v>
      </c>
      <c r="B10" s="17">
        <v>2</v>
      </c>
      <c r="C10" s="17"/>
      <c r="D10" s="18" t="s">
        <v>9</v>
      </c>
      <c r="E10" s="19" t="s">
        <v>8</v>
      </c>
      <c r="F10" s="20"/>
      <c r="G10" s="21"/>
      <c r="H10" s="22"/>
    </row>
    <row r="11" spans="1:8" x14ac:dyDescent="0.3">
      <c r="A11" s="90">
        <v>1</v>
      </c>
      <c r="B11" s="30">
        <v>3</v>
      </c>
      <c r="C11" s="17"/>
      <c r="D11" s="18" t="s">
        <v>10</v>
      </c>
      <c r="E11" s="19" t="s">
        <v>8</v>
      </c>
      <c r="F11" s="20"/>
      <c r="G11" s="21"/>
      <c r="H11" s="22"/>
    </row>
    <row r="12" spans="1:8" x14ac:dyDescent="0.3">
      <c r="A12" s="90">
        <v>1</v>
      </c>
      <c r="B12" s="17">
        <v>4</v>
      </c>
      <c r="C12" s="17"/>
      <c r="D12" s="33" t="s">
        <v>54</v>
      </c>
      <c r="E12" s="19" t="s">
        <v>8</v>
      </c>
      <c r="F12" s="20"/>
      <c r="G12" s="21"/>
      <c r="H12" s="22"/>
    </row>
    <row r="13" spans="1:8" x14ac:dyDescent="0.3">
      <c r="A13" s="90">
        <v>1</v>
      </c>
      <c r="B13" s="17">
        <v>5</v>
      </c>
      <c r="C13" s="17"/>
      <c r="D13" s="33" t="s">
        <v>55</v>
      </c>
      <c r="E13" s="19" t="s">
        <v>8</v>
      </c>
      <c r="F13" s="20"/>
      <c r="G13" s="21"/>
      <c r="H13" s="22"/>
    </row>
    <row r="14" spans="1:8" x14ac:dyDescent="0.3">
      <c r="A14" s="90">
        <v>1</v>
      </c>
      <c r="B14" s="17">
        <v>6</v>
      </c>
      <c r="C14" s="17"/>
      <c r="D14" s="33" t="s">
        <v>60</v>
      </c>
      <c r="E14" s="19" t="s">
        <v>8</v>
      </c>
      <c r="F14" s="20"/>
      <c r="G14" s="21"/>
      <c r="H14" s="22"/>
    </row>
    <row r="15" spans="1:8" ht="15.75" thickBot="1" x14ac:dyDescent="0.35">
      <c r="A15" s="69"/>
      <c r="B15" s="36"/>
      <c r="C15" s="36"/>
      <c r="D15" s="70"/>
      <c r="E15" s="64"/>
      <c r="F15" s="20"/>
      <c r="G15" s="71"/>
      <c r="H15" s="22"/>
    </row>
    <row r="16" spans="1:8" ht="15.75" thickBot="1" x14ac:dyDescent="0.35">
      <c r="A16" s="23"/>
      <c r="B16" s="14"/>
      <c r="C16" s="14"/>
      <c r="D16" s="14" t="s">
        <v>11</v>
      </c>
      <c r="E16" s="24"/>
      <c r="F16" s="24"/>
      <c r="G16" s="25"/>
      <c r="H16" s="65">
        <f>SUM(H17:H24)</f>
        <v>13292.247999999998</v>
      </c>
    </row>
    <row r="17" spans="1:8" x14ac:dyDescent="0.3">
      <c r="A17" s="90">
        <v>2</v>
      </c>
      <c r="B17" s="17">
        <v>1</v>
      </c>
      <c r="C17" s="17"/>
      <c r="D17" s="26" t="s">
        <v>12</v>
      </c>
      <c r="E17" s="19" t="s">
        <v>13</v>
      </c>
      <c r="F17" s="124">
        <f>'Cubature 120'!B7</f>
        <v>339.59199999999998</v>
      </c>
      <c r="G17" s="21">
        <v>15</v>
      </c>
      <c r="H17" s="22">
        <f>F17*G17</f>
        <v>5093.88</v>
      </c>
    </row>
    <row r="18" spans="1:8" x14ac:dyDescent="0.3">
      <c r="A18" s="90">
        <v>2</v>
      </c>
      <c r="B18" s="17">
        <v>2</v>
      </c>
      <c r="C18" s="17"/>
      <c r="D18" s="26" t="s">
        <v>14</v>
      </c>
      <c r="E18" s="19" t="s">
        <v>15</v>
      </c>
      <c r="F18" s="124">
        <f>'Cubature 120'!B9</f>
        <v>45.4</v>
      </c>
      <c r="G18" s="21">
        <v>3</v>
      </c>
      <c r="H18" s="22">
        <f>F18*G18</f>
        <v>136.19999999999999</v>
      </c>
    </row>
    <row r="19" spans="1:8" x14ac:dyDescent="0.3">
      <c r="A19" s="90">
        <v>2</v>
      </c>
      <c r="B19" s="17">
        <v>3</v>
      </c>
      <c r="C19" s="17"/>
      <c r="D19" s="26" t="s">
        <v>16</v>
      </c>
      <c r="E19" s="19" t="s">
        <v>17</v>
      </c>
      <c r="F19" s="124">
        <f>'Cubature 120'!B10</f>
        <v>74.8</v>
      </c>
      <c r="G19" s="21">
        <v>13</v>
      </c>
      <c r="H19" s="22">
        <f>F19*G19</f>
        <v>972.4</v>
      </c>
    </row>
    <row r="20" spans="1:8" x14ac:dyDescent="0.3">
      <c r="A20" s="90">
        <v>2</v>
      </c>
      <c r="B20" s="17">
        <v>4</v>
      </c>
      <c r="C20" s="17"/>
      <c r="D20" s="18" t="s">
        <v>18</v>
      </c>
      <c r="E20" s="19"/>
      <c r="F20" s="125"/>
      <c r="G20" s="21"/>
      <c r="H20" s="22"/>
    </row>
    <row r="21" spans="1:8" x14ac:dyDescent="0.3">
      <c r="A21" s="90">
        <v>2</v>
      </c>
      <c r="B21" s="17">
        <v>4</v>
      </c>
      <c r="C21" s="19">
        <v>1</v>
      </c>
      <c r="D21" s="27" t="s">
        <v>56</v>
      </c>
      <c r="E21" s="19" t="s">
        <v>13</v>
      </c>
      <c r="F21" s="124">
        <f>'Cubature 120'!C16</f>
        <v>165.7359999999999</v>
      </c>
      <c r="G21" s="21">
        <v>18</v>
      </c>
      <c r="H21" s="22">
        <f>F21*G21</f>
        <v>2983.2479999999982</v>
      </c>
    </row>
    <row r="22" spans="1:8" x14ac:dyDescent="0.3">
      <c r="A22" s="90">
        <v>2</v>
      </c>
      <c r="B22" s="17">
        <v>4</v>
      </c>
      <c r="C22" s="19">
        <v>2</v>
      </c>
      <c r="D22" s="27" t="s">
        <v>19</v>
      </c>
      <c r="E22" s="19" t="s">
        <v>13</v>
      </c>
      <c r="F22" s="124">
        <f>'Cubature 120'!C17</f>
        <v>7.48</v>
      </c>
      <c r="G22" s="21">
        <v>45</v>
      </c>
      <c r="H22" s="22">
        <f>F22*G22</f>
        <v>336.6</v>
      </c>
    </row>
    <row r="23" spans="1:8" x14ac:dyDescent="0.3">
      <c r="A23" s="90">
        <v>2</v>
      </c>
      <c r="B23" s="17">
        <v>5</v>
      </c>
      <c r="C23" s="17"/>
      <c r="D23" s="18" t="s">
        <v>20</v>
      </c>
      <c r="E23" s="19" t="s">
        <v>13</v>
      </c>
      <c r="F23" s="124">
        <f>'Cubature 120'!B7</f>
        <v>339.59199999999998</v>
      </c>
      <c r="G23" s="21">
        <v>10</v>
      </c>
      <c r="H23" s="22">
        <f>F23*G23</f>
        <v>3395.92</v>
      </c>
    </row>
    <row r="24" spans="1:8" x14ac:dyDescent="0.3">
      <c r="A24" s="90">
        <v>2</v>
      </c>
      <c r="B24" s="17">
        <v>6</v>
      </c>
      <c r="C24" s="17"/>
      <c r="D24" s="18" t="s">
        <v>21</v>
      </c>
      <c r="E24" s="19" t="s">
        <v>17</v>
      </c>
      <c r="F24" s="124">
        <f>'Cubature 120'!B10</f>
        <v>74.8</v>
      </c>
      <c r="G24" s="21">
        <v>5</v>
      </c>
      <c r="H24" s="22">
        <f>F24*G24</f>
        <v>374</v>
      </c>
    </row>
    <row r="25" spans="1:8" ht="15.75" thickBot="1" x14ac:dyDescent="0.35">
      <c r="A25" s="58"/>
      <c r="B25" s="37"/>
      <c r="D25" s="38"/>
      <c r="E25" s="64"/>
      <c r="F25" s="68"/>
      <c r="G25" s="67"/>
      <c r="H25" s="122"/>
    </row>
    <row r="26" spans="1:8" ht="15.75" thickBot="1" x14ac:dyDescent="0.35">
      <c r="A26" s="23"/>
      <c r="B26" s="14"/>
      <c r="C26" s="14"/>
      <c r="D26" s="14" t="s">
        <v>22</v>
      </c>
      <c r="E26" s="14"/>
      <c r="F26" s="14"/>
      <c r="G26" s="28"/>
      <c r="H26" s="65">
        <f>SUM(H27:H33)</f>
        <v>15468.4</v>
      </c>
    </row>
    <row r="27" spans="1:8" ht="26.2" x14ac:dyDescent="0.3">
      <c r="A27" s="90">
        <v>3</v>
      </c>
      <c r="B27" s="17">
        <v>1</v>
      </c>
      <c r="C27" s="30"/>
      <c r="D27" s="91" t="s">
        <v>25</v>
      </c>
      <c r="E27" s="31" t="s">
        <v>24</v>
      </c>
      <c r="F27" s="31">
        <v>2</v>
      </c>
      <c r="G27" s="127">
        <v>3500</v>
      </c>
      <c r="H27" s="32">
        <f>F27*G27</f>
        <v>7000</v>
      </c>
    </row>
    <row r="28" spans="1:8" x14ac:dyDescent="0.3">
      <c r="A28" s="90">
        <v>3</v>
      </c>
      <c r="B28" s="17">
        <v>2</v>
      </c>
      <c r="C28" s="30"/>
      <c r="D28" s="91" t="s">
        <v>23</v>
      </c>
      <c r="E28" s="31" t="s">
        <v>24</v>
      </c>
      <c r="F28" s="31">
        <v>3</v>
      </c>
      <c r="G28" s="127">
        <v>2000</v>
      </c>
      <c r="H28" s="32">
        <f>F28*G28</f>
        <v>6000</v>
      </c>
    </row>
    <row r="29" spans="1:8" x14ac:dyDescent="0.3">
      <c r="A29" s="90">
        <v>3</v>
      </c>
      <c r="B29" s="17">
        <v>3</v>
      </c>
      <c r="C29" s="30"/>
      <c r="D29" s="33" t="s">
        <v>26</v>
      </c>
      <c r="E29" s="19"/>
      <c r="F29" s="125"/>
      <c r="G29" s="21"/>
      <c r="H29" s="22"/>
    </row>
    <row r="30" spans="1:8" x14ac:dyDescent="0.3">
      <c r="A30" s="90">
        <v>3</v>
      </c>
      <c r="B30" s="17">
        <v>3</v>
      </c>
      <c r="C30" s="34">
        <v>1</v>
      </c>
      <c r="D30" s="27" t="s">
        <v>108</v>
      </c>
      <c r="E30" s="19" t="s">
        <v>17</v>
      </c>
      <c r="F30" s="124">
        <f>'Cubature 120'!D18</f>
        <v>74.8</v>
      </c>
      <c r="G30" s="21">
        <v>18</v>
      </c>
      <c r="H30" s="22">
        <f>F30*G30</f>
        <v>1346.3999999999999</v>
      </c>
    </row>
    <row r="31" spans="1:8" x14ac:dyDescent="0.3">
      <c r="A31" s="90">
        <v>3</v>
      </c>
      <c r="B31" s="17">
        <v>3</v>
      </c>
      <c r="C31" s="34">
        <v>2</v>
      </c>
      <c r="D31" s="27" t="s">
        <v>93</v>
      </c>
      <c r="E31" s="19" t="s">
        <v>17</v>
      </c>
      <c r="F31" s="124">
        <f>'Cubature 120'!D19</f>
        <v>74.8</v>
      </c>
      <c r="G31" s="21">
        <v>15</v>
      </c>
      <c r="H31" s="22">
        <f>F31*G31</f>
        <v>1122</v>
      </c>
    </row>
    <row r="32" spans="1:8" x14ac:dyDescent="0.3">
      <c r="A32" s="90">
        <v>3</v>
      </c>
      <c r="B32" s="17">
        <v>3</v>
      </c>
      <c r="C32" s="34">
        <v>3</v>
      </c>
      <c r="D32" s="27" t="s">
        <v>109</v>
      </c>
      <c r="E32" s="31" t="s">
        <v>110</v>
      </c>
      <c r="F32" s="126">
        <f>'Cubature 120'!D20</f>
        <v>0</v>
      </c>
      <c r="G32" s="21">
        <v>3</v>
      </c>
      <c r="H32" s="22">
        <f>F32*G32</f>
        <v>0</v>
      </c>
    </row>
    <row r="33" spans="1:8" ht="15.75" thickBot="1" x14ac:dyDescent="0.35">
      <c r="A33" s="35"/>
      <c r="B33" s="36"/>
      <c r="C33" s="37"/>
      <c r="D33" s="38"/>
      <c r="E33" s="39"/>
      <c r="F33" s="40"/>
      <c r="G33" s="41"/>
      <c r="H33" s="42"/>
    </row>
    <row r="34" spans="1:8" ht="15.75" thickBot="1" x14ac:dyDescent="0.35">
      <c r="A34" s="43"/>
      <c r="B34" s="44"/>
      <c r="C34" s="44"/>
      <c r="D34" s="44" t="s">
        <v>27</v>
      </c>
      <c r="E34" s="44"/>
      <c r="F34" s="44"/>
      <c r="G34" s="45"/>
      <c r="H34" s="65">
        <f>SUM(H35:H91)</f>
        <v>0</v>
      </c>
    </row>
    <row r="35" spans="1:8" hidden="1" x14ac:dyDescent="0.3">
      <c r="A35" s="90">
        <v>4</v>
      </c>
      <c r="B35" s="17">
        <v>1</v>
      </c>
      <c r="C35" s="17"/>
      <c r="D35" s="18" t="s">
        <v>66</v>
      </c>
      <c r="E35" s="19"/>
      <c r="F35" s="20"/>
      <c r="G35" s="21"/>
      <c r="H35" s="22"/>
    </row>
    <row r="36" spans="1:8" hidden="1" x14ac:dyDescent="0.3">
      <c r="A36" s="90">
        <v>4</v>
      </c>
      <c r="B36" s="17">
        <v>1</v>
      </c>
      <c r="C36" s="19">
        <v>1</v>
      </c>
      <c r="D36" s="27" t="s">
        <v>70</v>
      </c>
      <c r="E36" s="19" t="s">
        <v>15</v>
      </c>
      <c r="F36" s="20">
        <v>0</v>
      </c>
      <c r="G36" s="21">
        <v>8</v>
      </c>
      <c r="H36" s="22">
        <f>F36*G36</f>
        <v>0</v>
      </c>
    </row>
    <row r="37" spans="1:8" hidden="1" x14ac:dyDescent="0.3">
      <c r="A37" s="90">
        <v>4</v>
      </c>
      <c r="B37" s="17">
        <v>1</v>
      </c>
      <c r="C37" s="19">
        <v>2</v>
      </c>
      <c r="D37" s="27" t="s">
        <v>28</v>
      </c>
      <c r="E37" s="19" t="s">
        <v>15</v>
      </c>
      <c r="F37" s="20">
        <v>0</v>
      </c>
      <c r="G37" s="21">
        <v>0.5</v>
      </c>
      <c r="H37" s="22">
        <f>F37*G37</f>
        <v>0</v>
      </c>
    </row>
    <row r="38" spans="1:8" hidden="1" x14ac:dyDescent="0.3">
      <c r="A38" s="90"/>
      <c r="B38" s="17"/>
      <c r="C38" s="19"/>
      <c r="D38" s="27"/>
      <c r="E38" s="19"/>
      <c r="F38" s="20"/>
      <c r="G38" s="21"/>
      <c r="H38" s="22"/>
    </row>
    <row r="39" spans="1:8" x14ac:dyDescent="0.3">
      <c r="A39" s="90">
        <v>4</v>
      </c>
      <c r="B39" s="17">
        <v>2</v>
      </c>
      <c r="C39" s="19"/>
      <c r="D39" s="18" t="s">
        <v>59</v>
      </c>
      <c r="E39" s="19"/>
      <c r="F39" s="20"/>
      <c r="G39" s="21"/>
      <c r="H39" s="22"/>
    </row>
    <row r="40" spans="1:8" hidden="1" x14ac:dyDescent="0.3">
      <c r="A40" s="90">
        <v>4</v>
      </c>
      <c r="B40" s="17">
        <v>2</v>
      </c>
      <c r="C40" s="19">
        <v>1</v>
      </c>
      <c r="D40" s="27" t="s">
        <v>62</v>
      </c>
      <c r="E40" s="19" t="s">
        <v>31</v>
      </c>
      <c r="F40" s="20">
        <v>0</v>
      </c>
      <c r="G40" s="21">
        <v>150</v>
      </c>
      <c r="H40" s="22">
        <f t="shared" ref="H40:H44" si="0">F40*G40</f>
        <v>0</v>
      </c>
    </row>
    <row r="41" spans="1:8" x14ac:dyDescent="0.3">
      <c r="A41" s="90">
        <v>4</v>
      </c>
      <c r="B41" s="17">
        <v>2</v>
      </c>
      <c r="C41" s="19">
        <v>2</v>
      </c>
      <c r="D41" s="27" t="s">
        <v>63</v>
      </c>
      <c r="E41" s="19" t="s">
        <v>31</v>
      </c>
      <c r="F41" s="20"/>
      <c r="G41" s="21"/>
      <c r="H41" s="22"/>
    </row>
    <row r="42" spans="1:8" hidden="1" x14ac:dyDescent="0.3">
      <c r="A42" s="90">
        <v>4</v>
      </c>
      <c r="B42" s="17">
        <v>2</v>
      </c>
      <c r="C42" s="19">
        <v>3</v>
      </c>
      <c r="D42" s="27" t="s">
        <v>107</v>
      </c>
      <c r="E42" s="19" t="s">
        <v>31</v>
      </c>
      <c r="F42" s="20"/>
      <c r="G42" s="21"/>
      <c r="H42" s="22"/>
    </row>
    <row r="43" spans="1:8" x14ac:dyDescent="0.3">
      <c r="A43" s="90">
        <v>4</v>
      </c>
      <c r="B43" s="17">
        <v>2</v>
      </c>
      <c r="C43" s="19">
        <v>4</v>
      </c>
      <c r="D43" s="27" t="s">
        <v>64</v>
      </c>
      <c r="E43" s="19" t="s">
        <v>31</v>
      </c>
      <c r="F43" s="20"/>
      <c r="G43" s="21"/>
      <c r="H43" s="22"/>
    </row>
    <row r="44" spans="1:8" hidden="1" x14ac:dyDescent="0.3">
      <c r="A44" s="90">
        <v>4</v>
      </c>
      <c r="B44" s="17">
        <v>2</v>
      </c>
      <c r="C44" s="19">
        <v>5</v>
      </c>
      <c r="D44" s="27" t="s">
        <v>65</v>
      </c>
      <c r="E44" s="19" t="s">
        <v>31</v>
      </c>
      <c r="F44" s="20">
        <v>0</v>
      </c>
      <c r="G44" s="21">
        <v>150</v>
      </c>
      <c r="H44" s="22">
        <f t="shared" si="0"/>
        <v>0</v>
      </c>
    </row>
    <row r="45" spans="1:8" hidden="1" x14ac:dyDescent="0.3">
      <c r="A45" s="90"/>
      <c r="B45" s="17"/>
      <c r="C45" s="19"/>
      <c r="D45" s="27"/>
      <c r="E45" s="19"/>
      <c r="F45" s="20"/>
      <c r="G45" s="21"/>
      <c r="H45" s="22"/>
    </row>
    <row r="46" spans="1:8" hidden="1" x14ac:dyDescent="0.3">
      <c r="A46" s="90">
        <v>4</v>
      </c>
      <c r="B46" s="17">
        <v>3</v>
      </c>
      <c r="C46" s="17"/>
      <c r="D46" s="18" t="s">
        <v>29</v>
      </c>
      <c r="E46" s="19"/>
      <c r="F46" s="20"/>
      <c r="G46" s="21"/>
      <c r="H46" s="22"/>
    </row>
    <row r="47" spans="1:8" hidden="1" x14ac:dyDescent="0.3">
      <c r="A47" s="90">
        <v>4</v>
      </c>
      <c r="B47" s="17">
        <v>3</v>
      </c>
      <c r="C47" s="19">
        <v>1</v>
      </c>
      <c r="D47" s="27" t="s">
        <v>87</v>
      </c>
      <c r="E47" s="19" t="s">
        <v>31</v>
      </c>
      <c r="F47" s="20">
        <v>0</v>
      </c>
      <c r="G47" s="21">
        <v>100</v>
      </c>
      <c r="H47" s="22">
        <f>F47*G47</f>
        <v>0</v>
      </c>
    </row>
    <row r="48" spans="1:8" hidden="1" x14ac:dyDescent="0.3">
      <c r="A48" s="90">
        <v>4</v>
      </c>
      <c r="B48" s="17">
        <v>3</v>
      </c>
      <c r="C48" s="19">
        <v>2</v>
      </c>
      <c r="D48" s="27" t="s">
        <v>88</v>
      </c>
      <c r="E48" s="19" t="s">
        <v>31</v>
      </c>
      <c r="F48" s="20">
        <v>0</v>
      </c>
      <c r="G48" s="21">
        <v>100</v>
      </c>
      <c r="H48" s="22">
        <f t="shared" ref="H48:H50" si="1">F48*G48</f>
        <v>0</v>
      </c>
    </row>
    <row r="49" spans="1:8" hidden="1" x14ac:dyDescent="0.3">
      <c r="A49" s="90">
        <v>4</v>
      </c>
      <c r="B49" s="17">
        <v>3</v>
      </c>
      <c r="C49" s="19">
        <v>3</v>
      </c>
      <c r="D49" s="27" t="s">
        <v>89</v>
      </c>
      <c r="E49" s="19" t="s">
        <v>31</v>
      </c>
      <c r="F49" s="20">
        <v>0</v>
      </c>
      <c r="G49" s="21">
        <v>100</v>
      </c>
      <c r="H49" s="22">
        <f t="shared" si="1"/>
        <v>0</v>
      </c>
    </row>
    <row r="50" spans="1:8" hidden="1" x14ac:dyDescent="0.3">
      <c r="A50" s="90">
        <v>4</v>
      </c>
      <c r="B50" s="17">
        <v>3</v>
      </c>
      <c r="C50" s="19">
        <v>4</v>
      </c>
      <c r="D50" s="27" t="s">
        <v>90</v>
      </c>
      <c r="E50" s="19" t="s">
        <v>31</v>
      </c>
      <c r="F50" s="20">
        <v>0</v>
      </c>
      <c r="G50" s="21">
        <v>100</v>
      </c>
      <c r="H50" s="22">
        <f t="shared" si="1"/>
        <v>0</v>
      </c>
    </row>
    <row r="51" spans="1:8" hidden="1" x14ac:dyDescent="0.3">
      <c r="A51" s="90"/>
      <c r="B51" s="17"/>
      <c r="C51" s="19"/>
      <c r="D51" s="27"/>
      <c r="E51" s="19"/>
      <c r="F51" s="20"/>
      <c r="G51" s="21"/>
      <c r="H51" s="22"/>
    </row>
    <row r="52" spans="1:8" hidden="1" x14ac:dyDescent="0.3">
      <c r="A52" s="90">
        <v>4</v>
      </c>
      <c r="B52" s="17">
        <v>4</v>
      </c>
      <c r="C52" s="19"/>
      <c r="D52" s="18" t="s">
        <v>57</v>
      </c>
      <c r="E52" s="19"/>
      <c r="F52" s="20"/>
      <c r="G52" s="21"/>
      <c r="H52" s="22"/>
    </row>
    <row r="53" spans="1:8" hidden="1" x14ac:dyDescent="0.3">
      <c r="A53" s="90">
        <v>4</v>
      </c>
      <c r="B53" s="17">
        <v>4</v>
      </c>
      <c r="C53" s="19">
        <v>1</v>
      </c>
      <c r="D53" s="27" t="s">
        <v>71</v>
      </c>
      <c r="E53" s="19" t="s">
        <v>31</v>
      </c>
      <c r="F53" s="20">
        <v>0</v>
      </c>
      <c r="G53" s="21">
        <v>130</v>
      </c>
      <c r="H53" s="22">
        <f>F53*G53</f>
        <v>0</v>
      </c>
    </row>
    <row r="54" spans="1:8" hidden="1" x14ac:dyDescent="0.3">
      <c r="A54" s="90">
        <v>4</v>
      </c>
      <c r="B54" s="17">
        <v>4</v>
      </c>
      <c r="C54" s="19">
        <v>2</v>
      </c>
      <c r="D54" s="27" t="s">
        <v>72</v>
      </c>
      <c r="E54" s="19" t="s">
        <v>31</v>
      </c>
      <c r="F54" s="20">
        <v>0</v>
      </c>
      <c r="G54" s="21">
        <v>130</v>
      </c>
      <c r="H54" s="22">
        <f t="shared" ref="H54:H58" si="2">F54*G54</f>
        <v>0</v>
      </c>
    </row>
    <row r="55" spans="1:8" hidden="1" x14ac:dyDescent="0.3">
      <c r="A55" s="90">
        <v>4</v>
      </c>
      <c r="B55" s="17">
        <v>4</v>
      </c>
      <c r="C55" s="19">
        <v>3</v>
      </c>
      <c r="D55" s="27" t="s">
        <v>73</v>
      </c>
      <c r="E55" s="19" t="s">
        <v>31</v>
      </c>
      <c r="F55" s="20">
        <v>0</v>
      </c>
      <c r="G55" s="21">
        <v>130</v>
      </c>
      <c r="H55" s="22">
        <f t="shared" si="2"/>
        <v>0</v>
      </c>
    </row>
    <row r="56" spans="1:8" hidden="1" x14ac:dyDescent="0.3">
      <c r="A56" s="90">
        <v>4</v>
      </c>
      <c r="B56" s="17">
        <v>4</v>
      </c>
      <c r="C56" s="19">
        <v>4</v>
      </c>
      <c r="D56" s="27" t="s">
        <v>74</v>
      </c>
      <c r="E56" s="19" t="s">
        <v>31</v>
      </c>
      <c r="F56" s="20">
        <v>0</v>
      </c>
      <c r="G56" s="21">
        <v>140</v>
      </c>
      <c r="H56" s="22">
        <f t="shared" si="2"/>
        <v>0</v>
      </c>
    </row>
    <row r="57" spans="1:8" hidden="1" x14ac:dyDescent="0.3">
      <c r="A57" s="90">
        <v>4</v>
      </c>
      <c r="B57" s="17">
        <v>4</v>
      </c>
      <c r="C57" s="19">
        <v>5</v>
      </c>
      <c r="D57" s="27" t="s">
        <v>75</v>
      </c>
      <c r="E57" s="19" t="s">
        <v>31</v>
      </c>
      <c r="F57" s="20">
        <v>0</v>
      </c>
      <c r="G57" s="21">
        <v>130</v>
      </c>
      <c r="H57" s="22">
        <f t="shared" si="2"/>
        <v>0</v>
      </c>
    </row>
    <row r="58" spans="1:8" hidden="1" x14ac:dyDescent="0.3">
      <c r="A58" s="90">
        <v>4</v>
      </c>
      <c r="B58" s="17">
        <v>4</v>
      </c>
      <c r="C58" s="19">
        <v>6</v>
      </c>
      <c r="D58" s="27" t="s">
        <v>76</v>
      </c>
      <c r="E58" s="19" t="s">
        <v>31</v>
      </c>
      <c r="F58" s="20">
        <v>0</v>
      </c>
      <c r="G58" s="21">
        <v>140</v>
      </c>
      <c r="H58" s="22">
        <f t="shared" si="2"/>
        <v>0</v>
      </c>
    </row>
    <row r="59" spans="1:8" hidden="1" x14ac:dyDescent="0.3">
      <c r="A59" s="90"/>
      <c r="B59" s="17"/>
      <c r="C59" s="19"/>
      <c r="D59" s="27"/>
      <c r="E59" s="19"/>
      <c r="F59" s="20"/>
      <c r="G59" s="21"/>
      <c r="H59" s="22"/>
    </row>
    <row r="60" spans="1:8" hidden="1" x14ac:dyDescent="0.3">
      <c r="A60" s="90">
        <v>4</v>
      </c>
      <c r="B60" s="17">
        <v>5</v>
      </c>
      <c r="C60" s="19"/>
      <c r="D60" s="18" t="s">
        <v>67</v>
      </c>
      <c r="E60" s="19"/>
      <c r="F60" s="20"/>
      <c r="G60" s="21"/>
      <c r="H60" s="22"/>
    </row>
    <row r="61" spans="1:8" hidden="1" x14ac:dyDescent="0.3">
      <c r="A61" s="90">
        <v>4</v>
      </c>
      <c r="B61" s="17">
        <v>5</v>
      </c>
      <c r="C61" s="19">
        <v>1</v>
      </c>
      <c r="D61" s="27" t="s">
        <v>77</v>
      </c>
      <c r="E61" s="19" t="s">
        <v>31</v>
      </c>
      <c r="F61" s="20">
        <v>0</v>
      </c>
      <c r="G61" s="21">
        <v>410</v>
      </c>
      <c r="H61" s="22">
        <f>F61*G61</f>
        <v>0</v>
      </c>
    </row>
    <row r="62" spans="1:8" hidden="1" x14ac:dyDescent="0.3">
      <c r="A62" s="90">
        <v>4</v>
      </c>
      <c r="B62" s="17">
        <v>5</v>
      </c>
      <c r="C62" s="19">
        <v>2</v>
      </c>
      <c r="D62" s="27" t="s">
        <v>68</v>
      </c>
      <c r="E62" s="19" t="s">
        <v>31</v>
      </c>
      <c r="F62" s="20">
        <v>0</v>
      </c>
      <c r="G62" s="21">
        <v>250</v>
      </c>
      <c r="H62" s="22">
        <f t="shared" ref="H62:H63" si="3">F62*G62</f>
        <v>0</v>
      </c>
    </row>
    <row r="63" spans="1:8" hidden="1" x14ac:dyDescent="0.3">
      <c r="A63" s="90">
        <v>4</v>
      </c>
      <c r="B63" s="17">
        <v>5</v>
      </c>
      <c r="C63" s="19">
        <v>3</v>
      </c>
      <c r="D63" s="27" t="s">
        <v>69</v>
      </c>
      <c r="E63" s="19" t="s">
        <v>31</v>
      </c>
      <c r="F63" s="20">
        <v>0</v>
      </c>
      <c r="G63" s="21">
        <v>170</v>
      </c>
      <c r="H63" s="22">
        <f t="shared" si="3"/>
        <v>0</v>
      </c>
    </row>
    <row r="64" spans="1:8" hidden="1" x14ac:dyDescent="0.3">
      <c r="A64" s="90">
        <v>4</v>
      </c>
      <c r="B64" s="17">
        <v>5</v>
      </c>
      <c r="C64" s="19">
        <v>4</v>
      </c>
      <c r="D64" s="27" t="s">
        <v>78</v>
      </c>
      <c r="E64" s="19" t="s">
        <v>31</v>
      </c>
      <c r="F64" s="20">
        <v>0</v>
      </c>
      <c r="G64" s="21">
        <v>150</v>
      </c>
      <c r="H64" s="22">
        <f>F64*G64</f>
        <v>0</v>
      </c>
    </row>
    <row r="65" spans="1:8" hidden="1" x14ac:dyDescent="0.3">
      <c r="A65" s="90"/>
      <c r="B65" s="17"/>
      <c r="C65" s="19"/>
      <c r="D65" s="27"/>
      <c r="E65" s="19"/>
      <c r="F65" s="20"/>
      <c r="G65" s="21"/>
      <c r="H65" s="22"/>
    </row>
    <row r="66" spans="1:8" hidden="1" x14ac:dyDescent="0.3">
      <c r="A66" s="90">
        <v>4</v>
      </c>
      <c r="B66" s="17">
        <v>7</v>
      </c>
      <c r="C66" s="19"/>
      <c r="D66" s="18" t="s">
        <v>91</v>
      </c>
      <c r="E66" s="19"/>
      <c r="F66" s="20"/>
      <c r="G66" s="21"/>
      <c r="H66" s="22"/>
    </row>
    <row r="67" spans="1:8" hidden="1" x14ac:dyDescent="0.3">
      <c r="A67" s="90">
        <v>4</v>
      </c>
      <c r="B67" s="17">
        <v>7</v>
      </c>
      <c r="C67" s="19">
        <v>1</v>
      </c>
      <c r="D67" s="27" t="s">
        <v>79</v>
      </c>
      <c r="E67" s="19" t="s">
        <v>31</v>
      </c>
      <c r="F67" s="20">
        <v>0</v>
      </c>
      <c r="G67" s="21">
        <v>120</v>
      </c>
      <c r="H67" s="22">
        <f t="shared" ref="H67:H74" si="4">F67*G67</f>
        <v>0</v>
      </c>
    </row>
    <row r="68" spans="1:8" hidden="1" x14ac:dyDescent="0.3">
      <c r="A68" s="90">
        <v>4</v>
      </c>
      <c r="B68" s="17">
        <v>7</v>
      </c>
      <c r="C68" s="19">
        <v>2</v>
      </c>
      <c r="D68" s="27" t="s">
        <v>81</v>
      </c>
      <c r="E68" s="19" t="s">
        <v>31</v>
      </c>
      <c r="F68" s="20">
        <v>0</v>
      </c>
      <c r="G68" s="21">
        <v>100</v>
      </c>
      <c r="H68" s="22">
        <f t="shared" si="4"/>
        <v>0</v>
      </c>
    </row>
    <row r="69" spans="1:8" hidden="1" x14ac:dyDescent="0.3">
      <c r="A69" s="90">
        <v>4</v>
      </c>
      <c r="B69" s="17">
        <v>7</v>
      </c>
      <c r="C69" s="19">
        <v>3</v>
      </c>
      <c r="D69" s="27" t="s">
        <v>80</v>
      </c>
      <c r="E69" s="19" t="s">
        <v>31</v>
      </c>
      <c r="F69" s="20">
        <v>0</v>
      </c>
      <c r="G69" s="21">
        <v>100</v>
      </c>
      <c r="H69" s="22">
        <f t="shared" si="4"/>
        <v>0</v>
      </c>
    </row>
    <row r="70" spans="1:8" hidden="1" x14ac:dyDescent="0.3">
      <c r="A70" s="90">
        <v>4</v>
      </c>
      <c r="B70" s="17">
        <v>7</v>
      </c>
      <c r="C70" s="19">
        <v>4</v>
      </c>
      <c r="D70" s="27" t="s">
        <v>30</v>
      </c>
      <c r="E70" s="19" t="s">
        <v>31</v>
      </c>
      <c r="F70" s="20">
        <v>0</v>
      </c>
      <c r="G70" s="21">
        <v>100</v>
      </c>
      <c r="H70" s="22">
        <f t="shared" si="4"/>
        <v>0</v>
      </c>
    </row>
    <row r="71" spans="1:8" hidden="1" x14ac:dyDescent="0.3">
      <c r="A71" s="90">
        <v>4</v>
      </c>
      <c r="B71" s="17">
        <v>7</v>
      </c>
      <c r="C71" s="19">
        <v>5</v>
      </c>
      <c r="D71" s="27" t="s">
        <v>82</v>
      </c>
      <c r="E71" s="19" t="s">
        <v>31</v>
      </c>
      <c r="F71" s="20">
        <v>0</v>
      </c>
      <c r="G71" s="21">
        <v>50</v>
      </c>
      <c r="H71" s="22">
        <f t="shared" si="4"/>
        <v>0</v>
      </c>
    </row>
    <row r="72" spans="1:8" hidden="1" x14ac:dyDescent="0.3">
      <c r="A72" s="90">
        <v>4</v>
      </c>
      <c r="B72" s="17">
        <v>7</v>
      </c>
      <c r="C72" s="19">
        <v>6</v>
      </c>
      <c r="D72" s="27" t="s">
        <v>83</v>
      </c>
      <c r="E72" s="19" t="s">
        <v>31</v>
      </c>
      <c r="F72" s="20">
        <v>0</v>
      </c>
      <c r="G72" s="21">
        <v>50</v>
      </c>
      <c r="H72" s="22">
        <f t="shared" si="4"/>
        <v>0</v>
      </c>
    </row>
    <row r="73" spans="1:8" hidden="1" x14ac:dyDescent="0.3">
      <c r="A73" s="90">
        <v>4</v>
      </c>
      <c r="B73" s="17">
        <v>7</v>
      </c>
      <c r="C73" s="19">
        <v>7</v>
      </c>
      <c r="D73" s="27" t="s">
        <v>84</v>
      </c>
      <c r="E73" s="19" t="s">
        <v>31</v>
      </c>
      <c r="F73" s="20">
        <v>0</v>
      </c>
      <c r="G73" s="21">
        <v>50</v>
      </c>
      <c r="H73" s="22">
        <f t="shared" si="4"/>
        <v>0</v>
      </c>
    </row>
    <row r="74" spans="1:8" hidden="1" x14ac:dyDescent="0.3">
      <c r="A74" s="90">
        <v>4</v>
      </c>
      <c r="B74" s="17">
        <v>7</v>
      </c>
      <c r="C74" s="19">
        <v>8</v>
      </c>
      <c r="D74" s="27" t="s">
        <v>85</v>
      </c>
      <c r="E74" s="19" t="s">
        <v>31</v>
      </c>
      <c r="F74" s="20">
        <v>0</v>
      </c>
      <c r="G74" s="21">
        <v>50</v>
      </c>
      <c r="H74" s="22">
        <f t="shared" si="4"/>
        <v>0</v>
      </c>
    </row>
    <row r="75" spans="1:8" hidden="1" x14ac:dyDescent="0.3">
      <c r="A75" s="90"/>
      <c r="B75" s="17"/>
      <c r="C75" s="19"/>
      <c r="D75" s="27"/>
      <c r="E75" s="19"/>
      <c r="F75" s="20"/>
      <c r="G75" s="21"/>
      <c r="H75" s="22"/>
    </row>
    <row r="76" spans="1:8" hidden="1" x14ac:dyDescent="0.3">
      <c r="A76" s="90">
        <v>4</v>
      </c>
      <c r="B76" s="17">
        <v>8</v>
      </c>
      <c r="C76" s="19"/>
      <c r="D76" s="18" t="s">
        <v>86</v>
      </c>
      <c r="E76" s="19"/>
      <c r="F76" s="20"/>
      <c r="G76" s="21"/>
      <c r="H76" s="22"/>
    </row>
    <row r="77" spans="1:8" hidden="1" x14ac:dyDescent="0.3">
      <c r="A77" s="90">
        <v>4</v>
      </c>
      <c r="B77" s="17">
        <v>8</v>
      </c>
      <c r="C77" s="19">
        <v>1</v>
      </c>
      <c r="D77" s="27" t="s">
        <v>73</v>
      </c>
      <c r="E77" s="19" t="s">
        <v>31</v>
      </c>
      <c r="F77" s="20">
        <v>0</v>
      </c>
      <c r="G77" s="21">
        <v>100</v>
      </c>
      <c r="H77" s="22">
        <f t="shared" ref="H77:H78" si="5">F77*G77</f>
        <v>0</v>
      </c>
    </row>
    <row r="78" spans="1:8" hidden="1" x14ac:dyDescent="0.3">
      <c r="A78" s="90">
        <v>4</v>
      </c>
      <c r="B78" s="17">
        <v>8</v>
      </c>
      <c r="C78" s="19">
        <v>2</v>
      </c>
      <c r="D78" s="27" t="s">
        <v>76</v>
      </c>
      <c r="E78" s="19" t="s">
        <v>31</v>
      </c>
      <c r="F78" s="20">
        <v>0</v>
      </c>
      <c r="G78" s="21">
        <v>100</v>
      </c>
      <c r="H78" s="22">
        <f t="shared" si="5"/>
        <v>0</v>
      </c>
    </row>
    <row r="79" spans="1:8" hidden="1" x14ac:dyDescent="0.3">
      <c r="A79" s="90"/>
      <c r="B79" s="17"/>
      <c r="C79" s="19"/>
      <c r="D79" s="27"/>
      <c r="E79" s="19"/>
      <c r="F79" s="20"/>
      <c r="G79" s="21"/>
      <c r="H79" s="22"/>
    </row>
    <row r="80" spans="1:8" hidden="1" x14ac:dyDescent="0.3">
      <c r="A80" s="90">
        <v>4</v>
      </c>
      <c r="B80" s="17">
        <v>9</v>
      </c>
      <c r="C80" s="19"/>
      <c r="D80" s="59" t="s">
        <v>58</v>
      </c>
      <c r="E80" s="19"/>
      <c r="F80" s="20"/>
      <c r="G80" s="21"/>
      <c r="H80" s="22"/>
    </row>
    <row r="81" spans="1:8" hidden="1" x14ac:dyDescent="0.3">
      <c r="A81" s="90">
        <v>4</v>
      </c>
      <c r="B81" s="17">
        <v>9</v>
      </c>
      <c r="C81" s="19">
        <v>1</v>
      </c>
      <c r="D81" s="60" t="s">
        <v>30</v>
      </c>
      <c r="E81" s="19" t="s">
        <v>31</v>
      </c>
      <c r="F81" s="20">
        <v>0</v>
      </c>
      <c r="G81" s="62">
        <v>210</v>
      </c>
      <c r="H81" s="22">
        <f t="shared" ref="H81" si="6">F81*G81</f>
        <v>0</v>
      </c>
    </row>
    <row r="82" spans="1:8" hidden="1" x14ac:dyDescent="0.3">
      <c r="A82" s="90"/>
      <c r="B82" s="17"/>
      <c r="C82" s="19"/>
      <c r="D82" s="27"/>
      <c r="E82" s="19"/>
      <c r="F82" s="20"/>
      <c r="G82" s="21"/>
      <c r="H82" s="22"/>
    </row>
    <row r="83" spans="1:8" hidden="1" x14ac:dyDescent="0.3">
      <c r="A83" s="90">
        <v>4</v>
      </c>
      <c r="B83" s="17">
        <v>10</v>
      </c>
      <c r="C83" s="19"/>
      <c r="D83" s="18" t="s">
        <v>94</v>
      </c>
      <c r="E83" s="19"/>
      <c r="F83" s="20"/>
      <c r="G83" s="21"/>
      <c r="H83" s="22"/>
    </row>
    <row r="84" spans="1:8" hidden="1" x14ac:dyDescent="0.3">
      <c r="A84" s="90">
        <v>4</v>
      </c>
      <c r="B84" s="17">
        <v>10</v>
      </c>
      <c r="C84" s="19">
        <v>1</v>
      </c>
      <c r="D84" s="27" t="s">
        <v>95</v>
      </c>
      <c r="E84" s="19" t="s">
        <v>31</v>
      </c>
      <c r="F84" s="20">
        <v>0</v>
      </c>
      <c r="G84" s="21">
        <v>400</v>
      </c>
      <c r="H84" s="22">
        <f t="shared" ref="H84" si="7">F84*G84</f>
        <v>0</v>
      </c>
    </row>
    <row r="85" spans="1:8" hidden="1" x14ac:dyDescent="0.3">
      <c r="A85" s="90"/>
      <c r="B85" s="17"/>
      <c r="C85" s="19"/>
      <c r="D85" s="27"/>
      <c r="E85" s="19"/>
      <c r="F85" s="20"/>
      <c r="G85" s="21"/>
      <c r="H85" s="22"/>
    </row>
    <row r="86" spans="1:8" ht="26.2" hidden="1" x14ac:dyDescent="0.3">
      <c r="A86" s="90">
        <v>4</v>
      </c>
      <c r="B86" s="17">
        <v>11</v>
      </c>
      <c r="C86" s="19"/>
      <c r="D86" s="26" t="s">
        <v>61</v>
      </c>
      <c r="E86" s="19"/>
      <c r="F86" s="20"/>
      <c r="G86" s="21"/>
      <c r="H86" s="22"/>
    </row>
    <row r="87" spans="1:8" hidden="1" x14ac:dyDescent="0.3">
      <c r="A87" s="90">
        <v>4</v>
      </c>
      <c r="B87" s="17">
        <v>11</v>
      </c>
      <c r="C87" s="19">
        <v>1</v>
      </c>
      <c r="D87" s="27" t="s">
        <v>30</v>
      </c>
      <c r="E87" s="19" t="s">
        <v>31</v>
      </c>
      <c r="F87" s="20">
        <v>0</v>
      </c>
      <c r="G87" s="21">
        <f>1650+200+500</f>
        <v>2350</v>
      </c>
      <c r="H87" s="22">
        <f t="shared" ref="H87" si="8">F87*G87</f>
        <v>0</v>
      </c>
    </row>
    <row r="88" spans="1:8" hidden="1" x14ac:dyDescent="0.3">
      <c r="A88" s="90"/>
      <c r="B88" s="17"/>
      <c r="C88" s="19"/>
      <c r="D88" s="27"/>
      <c r="E88" s="19"/>
      <c r="F88" s="20"/>
      <c r="G88" s="21"/>
      <c r="H88" s="22"/>
    </row>
    <row r="89" spans="1:8" ht="26.2" hidden="1" x14ac:dyDescent="0.3">
      <c r="A89" s="90">
        <v>4</v>
      </c>
      <c r="B89" s="17">
        <v>12</v>
      </c>
      <c r="C89" s="19"/>
      <c r="D89" s="26" t="s">
        <v>92</v>
      </c>
      <c r="E89" s="19"/>
      <c r="F89" s="20"/>
      <c r="G89" s="21"/>
      <c r="H89" s="22"/>
    </row>
    <row r="90" spans="1:8" hidden="1" x14ac:dyDescent="0.3">
      <c r="A90" s="90">
        <v>4</v>
      </c>
      <c r="B90" s="17">
        <v>12</v>
      </c>
      <c r="C90" s="19">
        <v>1</v>
      </c>
      <c r="D90" s="60" t="s">
        <v>96</v>
      </c>
      <c r="E90" s="19" t="s">
        <v>31</v>
      </c>
      <c r="F90" s="20">
        <v>0</v>
      </c>
      <c r="G90" s="21">
        <f>50+100+20+20</f>
        <v>190</v>
      </c>
      <c r="H90" s="22">
        <f t="shared" ref="H90" si="9">F90*G90</f>
        <v>0</v>
      </c>
    </row>
    <row r="91" spans="1:8" ht="15.75" thickBot="1" x14ac:dyDescent="0.35">
      <c r="A91" s="58"/>
      <c r="B91" s="36"/>
      <c r="C91" s="64"/>
      <c r="D91" s="60"/>
      <c r="E91" s="39"/>
      <c r="F91" s="64"/>
      <c r="G91" s="63"/>
      <c r="H91" s="42"/>
    </row>
    <row r="92" spans="1:8" ht="15.75" thickBot="1" x14ac:dyDescent="0.35">
      <c r="A92" s="23"/>
      <c r="B92" s="14"/>
      <c r="C92" s="14"/>
      <c r="D92" s="14" t="s">
        <v>32</v>
      </c>
      <c r="E92" s="14"/>
      <c r="F92" s="14"/>
      <c r="G92" s="28"/>
      <c r="H92" s="29">
        <f>SUM(H93:H102)</f>
        <v>10000</v>
      </c>
    </row>
    <row r="93" spans="1:8" x14ac:dyDescent="0.3">
      <c r="A93" s="61">
        <v>5</v>
      </c>
      <c r="B93" s="10">
        <v>1</v>
      </c>
      <c r="C93" s="47"/>
      <c r="D93" s="72" t="s">
        <v>100</v>
      </c>
      <c r="E93" s="48"/>
      <c r="F93" s="48"/>
      <c r="G93" s="49"/>
      <c r="H93" s="50"/>
    </row>
    <row r="94" spans="1:8" ht="50.4" x14ac:dyDescent="0.3">
      <c r="A94" s="90">
        <v>5</v>
      </c>
      <c r="B94" s="17">
        <v>1</v>
      </c>
      <c r="C94" s="31">
        <v>1</v>
      </c>
      <c r="D94" s="91" t="s">
        <v>121</v>
      </c>
      <c r="E94" s="92" t="s">
        <v>31</v>
      </c>
      <c r="F94" s="123">
        <v>1</v>
      </c>
      <c r="G94" s="62">
        <v>10000</v>
      </c>
      <c r="H94" s="32">
        <f>F94*G94</f>
        <v>10000</v>
      </c>
    </row>
    <row r="95" spans="1:8" ht="50.4" x14ac:dyDescent="0.3">
      <c r="A95" s="90">
        <v>5</v>
      </c>
      <c r="B95" s="17">
        <v>1</v>
      </c>
      <c r="C95" s="31">
        <v>1</v>
      </c>
      <c r="D95" s="91" t="s">
        <v>119</v>
      </c>
      <c r="E95" s="92" t="s">
        <v>31</v>
      </c>
      <c r="F95" s="123">
        <v>0</v>
      </c>
      <c r="G95" s="62">
        <v>8000</v>
      </c>
      <c r="H95" s="32">
        <f>F95*G95</f>
        <v>0</v>
      </c>
    </row>
    <row r="96" spans="1:8" ht="50.4" x14ac:dyDescent="0.3">
      <c r="A96" s="90">
        <v>5</v>
      </c>
      <c r="B96" s="17">
        <v>1</v>
      </c>
      <c r="C96" s="31">
        <v>1</v>
      </c>
      <c r="D96" s="91" t="s">
        <v>120</v>
      </c>
      <c r="E96" s="92" t="s">
        <v>31</v>
      </c>
      <c r="F96" s="123">
        <v>0</v>
      </c>
      <c r="G96" s="62">
        <v>7000</v>
      </c>
      <c r="H96" s="32">
        <f>F96*G96</f>
        <v>0</v>
      </c>
    </row>
    <row r="97" spans="1:12" x14ac:dyDescent="0.3">
      <c r="A97" s="90">
        <v>5</v>
      </c>
      <c r="B97" s="17">
        <v>1</v>
      </c>
      <c r="C97" s="31">
        <v>2</v>
      </c>
      <c r="D97" s="91" t="s">
        <v>98</v>
      </c>
      <c r="E97" s="92" t="s">
        <v>31</v>
      </c>
      <c r="F97" s="92"/>
      <c r="G97" s="51"/>
      <c r="H97" s="32"/>
    </row>
    <row r="98" spans="1:12" ht="51.05" x14ac:dyDescent="0.3">
      <c r="A98" s="90">
        <v>5</v>
      </c>
      <c r="B98" s="17">
        <v>1</v>
      </c>
      <c r="C98" s="20">
        <v>3</v>
      </c>
      <c r="D98" s="91" t="s">
        <v>101</v>
      </c>
      <c r="E98" s="92" t="s">
        <v>31</v>
      </c>
      <c r="F98" s="92"/>
      <c r="G98" s="51"/>
      <c r="H98" s="32"/>
    </row>
    <row r="99" spans="1:12" x14ac:dyDescent="0.3">
      <c r="A99" s="66">
        <v>5</v>
      </c>
      <c r="B99" s="17">
        <v>1</v>
      </c>
      <c r="C99" s="31">
        <v>4</v>
      </c>
      <c r="D99" s="91" t="s">
        <v>99</v>
      </c>
      <c r="E99" s="92" t="s">
        <v>31</v>
      </c>
      <c r="F99" s="92"/>
      <c r="G99" s="51"/>
      <c r="H99" s="32"/>
    </row>
    <row r="100" spans="1:12" x14ac:dyDescent="0.3">
      <c r="A100" s="90">
        <v>5</v>
      </c>
      <c r="B100" s="17">
        <v>1</v>
      </c>
      <c r="C100" s="31">
        <v>5</v>
      </c>
      <c r="D100" s="91" t="s">
        <v>33</v>
      </c>
      <c r="E100" s="92" t="s">
        <v>31</v>
      </c>
      <c r="F100" s="92"/>
      <c r="G100" s="51"/>
      <c r="H100" s="32"/>
    </row>
    <row r="101" spans="1:12" ht="38" x14ac:dyDescent="0.3">
      <c r="A101" s="90">
        <v>5</v>
      </c>
      <c r="B101" s="17">
        <v>2</v>
      </c>
      <c r="C101" s="46"/>
      <c r="D101" s="91" t="s">
        <v>106</v>
      </c>
      <c r="E101" s="92" t="s">
        <v>31</v>
      </c>
      <c r="F101" s="92"/>
      <c r="G101" s="51"/>
      <c r="H101" s="32"/>
    </row>
    <row r="102" spans="1:12" ht="15.75" thickBot="1" x14ac:dyDescent="0.35">
      <c r="A102" s="58"/>
      <c r="B102" s="36"/>
      <c r="C102" s="36"/>
      <c r="D102" s="52"/>
      <c r="E102" s="53"/>
      <c r="F102" s="53"/>
      <c r="G102" s="54"/>
      <c r="H102" s="42"/>
    </row>
    <row r="103" spans="1:12" ht="15.75" thickBot="1" x14ac:dyDescent="0.35"/>
    <row r="104" spans="1:12" ht="15.75" thickBot="1" x14ac:dyDescent="0.35">
      <c r="D104" s="178" t="s">
        <v>102</v>
      </c>
      <c r="E104" s="179"/>
      <c r="F104" s="179"/>
      <c r="G104" s="179"/>
      <c r="H104" s="180"/>
    </row>
    <row r="105" spans="1:12" x14ac:dyDescent="0.3">
      <c r="D105" s="73" t="str">
        <f>D8</f>
        <v>I - INSTALLATION DE CHANTIER</v>
      </c>
      <c r="E105" s="169">
        <f>H8</f>
        <v>0</v>
      </c>
      <c r="F105" s="170"/>
      <c r="G105" s="170"/>
      <c r="H105" s="171"/>
    </row>
    <row r="106" spans="1:12" x14ac:dyDescent="0.3">
      <c r="D106" s="74" t="str">
        <f>D16</f>
        <v>II - TERRASSEMENT</v>
      </c>
      <c r="E106" s="163">
        <f>H16</f>
        <v>13292.247999999998</v>
      </c>
      <c r="F106" s="164"/>
      <c r="G106" s="164"/>
      <c r="H106" s="165"/>
    </row>
    <row r="107" spans="1:12" x14ac:dyDescent="0.3">
      <c r="D107" s="74" t="str">
        <f>D26</f>
        <v>III - GENIE CIVIL ET REFECTION</v>
      </c>
      <c r="E107" s="163">
        <f>H26</f>
        <v>15468.4</v>
      </c>
      <c r="F107" s="164"/>
      <c r="G107" s="164"/>
      <c r="H107" s="165"/>
    </row>
    <row r="108" spans="1:12" x14ac:dyDescent="0.3">
      <c r="D108" s="74" t="str">
        <f>D34</f>
        <v>IV - EQUIPEMENT HYDRAULIQUE</v>
      </c>
      <c r="E108" s="163">
        <f>H34</f>
        <v>0</v>
      </c>
      <c r="F108" s="164"/>
      <c r="G108" s="164"/>
      <c r="H108" s="165"/>
    </row>
    <row r="109" spans="1:12" ht="15.75" thickBot="1" x14ac:dyDescent="0.35">
      <c r="D109" s="75" t="str">
        <f>D92</f>
        <v>V - CITERNE DE STOSKAGE ET ACCESSOIRES</v>
      </c>
      <c r="E109" s="172">
        <f>H92</f>
        <v>10000</v>
      </c>
      <c r="F109" s="173"/>
      <c r="G109" s="173"/>
      <c r="H109" s="174"/>
    </row>
    <row r="110" spans="1:12" x14ac:dyDescent="0.3">
      <c r="D110" s="76" t="s">
        <v>34</v>
      </c>
      <c r="E110" s="175">
        <f>SUM(E105:H109)</f>
        <v>38760.648000000001</v>
      </c>
      <c r="F110" s="176"/>
      <c r="G110" s="176"/>
      <c r="H110" s="177"/>
      <c r="I110" s="128"/>
      <c r="J110" s="129"/>
      <c r="K110" s="129"/>
      <c r="L110" s="129"/>
    </row>
    <row r="111" spans="1:12" x14ac:dyDescent="0.3">
      <c r="D111" s="76" t="s">
        <v>97</v>
      </c>
      <c r="E111" s="163">
        <f>E110*0.2</f>
        <v>7752.1296000000002</v>
      </c>
      <c r="F111" s="164"/>
      <c r="G111" s="164"/>
      <c r="H111" s="165"/>
    </row>
    <row r="112" spans="1:12" ht="15.75" thickBot="1" x14ac:dyDescent="0.35">
      <c r="D112" s="76" t="s">
        <v>35</v>
      </c>
      <c r="E112" s="166">
        <f>E110+E111</f>
        <v>46512.777600000001</v>
      </c>
      <c r="F112" s="167"/>
      <c r="G112" s="167"/>
      <c r="H112" s="168"/>
    </row>
  </sheetData>
  <mergeCells count="14">
    <mergeCell ref="D104:H104"/>
    <mergeCell ref="A1:H1"/>
    <mergeCell ref="A2:H2"/>
    <mergeCell ref="A3:H3"/>
    <mergeCell ref="A5:H5"/>
    <mergeCell ref="A7:C7"/>
    <mergeCell ref="E111:H111"/>
    <mergeCell ref="E112:H112"/>
    <mergeCell ref="E105:H105"/>
    <mergeCell ref="E106:H106"/>
    <mergeCell ref="E107:H107"/>
    <mergeCell ref="E108:H108"/>
    <mergeCell ref="E109:H109"/>
    <mergeCell ref="E110:H110"/>
  </mergeCells>
  <printOptions horizontalCentered="1"/>
  <pageMargins left="0.70866141732283472" right="0.70866141732283472" top="0.74803149606299213" bottom="0.74803149606299213" header="0.31496062992125984" footer="0.31496062992125984"/>
  <pageSetup paperSize="9" scale="75" orientation="portrait" r:id="rId1"/>
  <headerFooter>
    <oddFooter>&amp;L&amp;8Commune de Varennes ChangyReforcement de la défense incendie -AVP&amp;C&amp;8Chiffrage secteur 1Etabli le 8 avril 2016&amp;R&amp;8Cabinet Merlin&amp;F]</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29"/>
  <sheetViews>
    <sheetView workbookViewId="0">
      <selection activeCell="K33" sqref="K33"/>
    </sheetView>
  </sheetViews>
  <sheetFormatPr baseColWidth="10" defaultRowHeight="15.05" x14ac:dyDescent="0.3"/>
  <cols>
    <col min="1" max="1" width="35.6640625" customWidth="1"/>
    <col min="2" max="2" width="14.109375" customWidth="1"/>
    <col min="3" max="4" width="12.44140625" bestFit="1" customWidth="1"/>
    <col min="5" max="5" width="12.44140625" customWidth="1"/>
    <col min="6" max="255" width="11.44140625"/>
    <col min="256" max="256" width="34.88671875" bestFit="1" customWidth="1"/>
    <col min="257" max="257" width="11.5546875" customWidth="1"/>
    <col min="258" max="259" width="12.44140625" bestFit="1" customWidth="1"/>
    <col min="260" max="260" width="11.44140625"/>
    <col min="261" max="261" width="17.44140625" bestFit="1" customWidth="1"/>
    <col min="262" max="511" width="11.44140625"/>
    <col min="512" max="512" width="34.88671875" bestFit="1" customWidth="1"/>
    <col min="513" max="513" width="11.5546875" customWidth="1"/>
    <col min="514" max="515" width="12.44140625" bestFit="1" customWidth="1"/>
    <col min="516" max="516" width="11.44140625"/>
    <col min="517" max="517" width="17.44140625" bestFit="1" customWidth="1"/>
    <col min="518" max="767" width="11.44140625"/>
    <col min="768" max="768" width="34.88671875" bestFit="1" customWidth="1"/>
    <col min="769" max="769" width="11.5546875" customWidth="1"/>
    <col min="770" max="771" width="12.44140625" bestFit="1" customWidth="1"/>
    <col min="772" max="772" width="11.44140625"/>
    <col min="773" max="773" width="17.44140625" bestFit="1" customWidth="1"/>
    <col min="774" max="1023" width="11.44140625"/>
    <col min="1024" max="1024" width="34.88671875" bestFit="1" customWidth="1"/>
    <col min="1025" max="1025" width="11.5546875" customWidth="1"/>
    <col min="1026" max="1027" width="12.44140625" bestFit="1" customWidth="1"/>
    <col min="1028" max="1028" width="11.44140625"/>
    <col min="1029" max="1029" width="17.44140625" bestFit="1" customWidth="1"/>
    <col min="1030" max="1279" width="11.44140625"/>
    <col min="1280" max="1280" width="34.88671875" bestFit="1" customWidth="1"/>
    <col min="1281" max="1281" width="11.5546875" customWidth="1"/>
    <col min="1282" max="1283" width="12.44140625" bestFit="1" customWidth="1"/>
    <col min="1284" max="1284" width="11.44140625"/>
    <col min="1285" max="1285" width="17.44140625" bestFit="1" customWidth="1"/>
    <col min="1286" max="1535" width="11.44140625"/>
    <col min="1536" max="1536" width="34.88671875" bestFit="1" customWidth="1"/>
    <col min="1537" max="1537" width="11.5546875" customWidth="1"/>
    <col min="1538" max="1539" width="12.44140625" bestFit="1" customWidth="1"/>
    <col min="1540" max="1540" width="11.44140625"/>
    <col min="1541" max="1541" width="17.44140625" bestFit="1" customWidth="1"/>
    <col min="1542" max="1791" width="11.44140625"/>
    <col min="1792" max="1792" width="34.88671875" bestFit="1" customWidth="1"/>
    <col min="1793" max="1793" width="11.5546875" customWidth="1"/>
    <col min="1794" max="1795" width="12.44140625" bestFit="1" customWidth="1"/>
    <col min="1796" max="1796" width="11.44140625"/>
    <col min="1797" max="1797" width="17.44140625" bestFit="1" customWidth="1"/>
    <col min="1798" max="2047" width="11.44140625"/>
    <col min="2048" max="2048" width="34.88671875" bestFit="1" customWidth="1"/>
    <col min="2049" max="2049" width="11.5546875" customWidth="1"/>
    <col min="2050" max="2051" width="12.44140625" bestFit="1" customWidth="1"/>
    <col min="2052" max="2052" width="11.44140625"/>
    <col min="2053" max="2053" width="17.44140625" bestFit="1" customWidth="1"/>
    <col min="2054" max="2303" width="11.44140625"/>
    <col min="2304" max="2304" width="34.88671875" bestFit="1" customWidth="1"/>
    <col min="2305" max="2305" width="11.5546875" customWidth="1"/>
    <col min="2306" max="2307" width="12.44140625" bestFit="1" customWidth="1"/>
    <col min="2308" max="2308" width="11.44140625"/>
    <col min="2309" max="2309" width="17.44140625" bestFit="1" customWidth="1"/>
    <col min="2310" max="2559" width="11.44140625"/>
    <col min="2560" max="2560" width="34.88671875" bestFit="1" customWidth="1"/>
    <col min="2561" max="2561" width="11.5546875" customWidth="1"/>
    <col min="2562" max="2563" width="12.44140625" bestFit="1" customWidth="1"/>
    <col min="2564" max="2564" width="11.44140625"/>
    <col min="2565" max="2565" width="17.44140625" bestFit="1" customWidth="1"/>
    <col min="2566" max="2815" width="11.44140625"/>
    <col min="2816" max="2816" width="34.88671875" bestFit="1" customWidth="1"/>
    <col min="2817" max="2817" width="11.5546875" customWidth="1"/>
    <col min="2818" max="2819" width="12.44140625" bestFit="1" customWidth="1"/>
    <col min="2820" max="2820" width="11.44140625"/>
    <col min="2821" max="2821" width="17.44140625" bestFit="1" customWidth="1"/>
    <col min="2822" max="3071" width="11.44140625"/>
    <col min="3072" max="3072" width="34.88671875" bestFit="1" customWidth="1"/>
    <col min="3073" max="3073" width="11.5546875" customWidth="1"/>
    <col min="3074" max="3075" width="12.44140625" bestFit="1" customWidth="1"/>
    <col min="3076" max="3076" width="11.44140625"/>
    <col min="3077" max="3077" width="17.44140625" bestFit="1" customWidth="1"/>
    <col min="3078" max="3327" width="11.44140625"/>
    <col min="3328" max="3328" width="34.88671875" bestFit="1" customWidth="1"/>
    <col min="3329" max="3329" width="11.5546875" customWidth="1"/>
    <col min="3330" max="3331" width="12.44140625" bestFit="1" customWidth="1"/>
    <col min="3332" max="3332" width="11.44140625"/>
    <col min="3333" max="3333" width="17.44140625" bestFit="1" customWidth="1"/>
    <col min="3334" max="3583" width="11.44140625"/>
    <col min="3584" max="3584" width="34.88671875" bestFit="1" customWidth="1"/>
    <col min="3585" max="3585" width="11.5546875" customWidth="1"/>
    <col min="3586" max="3587" width="12.44140625" bestFit="1" customWidth="1"/>
    <col min="3588" max="3588" width="11.44140625"/>
    <col min="3589" max="3589" width="17.44140625" bestFit="1" customWidth="1"/>
    <col min="3590" max="3839" width="11.44140625"/>
    <col min="3840" max="3840" width="34.88671875" bestFit="1" customWidth="1"/>
    <col min="3841" max="3841" width="11.5546875" customWidth="1"/>
    <col min="3842" max="3843" width="12.44140625" bestFit="1" customWidth="1"/>
    <col min="3844" max="3844" width="11.44140625"/>
    <col min="3845" max="3845" width="17.44140625" bestFit="1" customWidth="1"/>
    <col min="3846" max="4095" width="11.44140625"/>
    <col min="4096" max="4096" width="34.88671875" bestFit="1" customWidth="1"/>
    <col min="4097" max="4097" width="11.5546875" customWidth="1"/>
    <col min="4098" max="4099" width="12.44140625" bestFit="1" customWidth="1"/>
    <col min="4100" max="4100" width="11.44140625"/>
    <col min="4101" max="4101" width="17.44140625" bestFit="1" customWidth="1"/>
    <col min="4102" max="4351" width="11.44140625"/>
    <col min="4352" max="4352" width="34.88671875" bestFit="1" customWidth="1"/>
    <col min="4353" max="4353" width="11.5546875" customWidth="1"/>
    <col min="4354" max="4355" width="12.44140625" bestFit="1" customWidth="1"/>
    <col min="4356" max="4356" width="11.44140625"/>
    <col min="4357" max="4357" width="17.44140625" bestFit="1" customWidth="1"/>
    <col min="4358" max="4607" width="11.44140625"/>
    <col min="4608" max="4608" width="34.88671875" bestFit="1" customWidth="1"/>
    <col min="4609" max="4609" width="11.5546875" customWidth="1"/>
    <col min="4610" max="4611" width="12.44140625" bestFit="1" customWidth="1"/>
    <col min="4612" max="4612" width="11.44140625"/>
    <col min="4613" max="4613" width="17.44140625" bestFit="1" customWidth="1"/>
    <col min="4614" max="4863" width="11.44140625"/>
    <col min="4864" max="4864" width="34.88671875" bestFit="1" customWidth="1"/>
    <col min="4865" max="4865" width="11.5546875" customWidth="1"/>
    <col min="4866" max="4867" width="12.44140625" bestFit="1" customWidth="1"/>
    <col min="4868" max="4868" width="11.44140625"/>
    <col min="4869" max="4869" width="17.44140625" bestFit="1" customWidth="1"/>
    <col min="4870" max="5119" width="11.44140625"/>
    <col min="5120" max="5120" width="34.88671875" bestFit="1" customWidth="1"/>
    <col min="5121" max="5121" width="11.5546875" customWidth="1"/>
    <col min="5122" max="5123" width="12.44140625" bestFit="1" customWidth="1"/>
    <col min="5124" max="5124" width="11.44140625"/>
    <col min="5125" max="5125" width="17.44140625" bestFit="1" customWidth="1"/>
    <col min="5126" max="5375" width="11.44140625"/>
    <col min="5376" max="5376" width="34.88671875" bestFit="1" customWidth="1"/>
    <col min="5377" max="5377" width="11.5546875" customWidth="1"/>
    <col min="5378" max="5379" width="12.44140625" bestFit="1" customWidth="1"/>
    <col min="5380" max="5380" width="11.44140625"/>
    <col min="5381" max="5381" width="17.44140625" bestFit="1" customWidth="1"/>
    <col min="5382" max="5631" width="11.44140625"/>
    <col min="5632" max="5632" width="34.88671875" bestFit="1" customWidth="1"/>
    <col min="5633" max="5633" width="11.5546875" customWidth="1"/>
    <col min="5634" max="5635" width="12.44140625" bestFit="1" customWidth="1"/>
    <col min="5636" max="5636" width="11.44140625"/>
    <col min="5637" max="5637" width="17.44140625" bestFit="1" customWidth="1"/>
    <col min="5638" max="5887" width="11.44140625"/>
    <col min="5888" max="5888" width="34.88671875" bestFit="1" customWidth="1"/>
    <col min="5889" max="5889" width="11.5546875" customWidth="1"/>
    <col min="5890" max="5891" width="12.44140625" bestFit="1" customWidth="1"/>
    <col min="5892" max="5892" width="11.44140625"/>
    <col min="5893" max="5893" width="17.44140625" bestFit="1" customWidth="1"/>
    <col min="5894" max="6143" width="11.44140625"/>
    <col min="6144" max="6144" width="34.88671875" bestFit="1" customWidth="1"/>
    <col min="6145" max="6145" width="11.5546875" customWidth="1"/>
    <col min="6146" max="6147" width="12.44140625" bestFit="1" customWidth="1"/>
    <col min="6148" max="6148" width="11.44140625"/>
    <col min="6149" max="6149" width="17.44140625" bestFit="1" customWidth="1"/>
    <col min="6150" max="6399" width="11.44140625"/>
    <col min="6400" max="6400" width="34.88671875" bestFit="1" customWidth="1"/>
    <col min="6401" max="6401" width="11.5546875" customWidth="1"/>
    <col min="6402" max="6403" width="12.44140625" bestFit="1" customWidth="1"/>
    <col min="6404" max="6404" width="11.44140625"/>
    <col min="6405" max="6405" width="17.44140625" bestFit="1" customWidth="1"/>
    <col min="6406" max="6655" width="11.44140625"/>
    <col min="6656" max="6656" width="34.88671875" bestFit="1" customWidth="1"/>
    <col min="6657" max="6657" width="11.5546875" customWidth="1"/>
    <col min="6658" max="6659" width="12.44140625" bestFit="1" customWidth="1"/>
    <col min="6660" max="6660" width="11.44140625"/>
    <col min="6661" max="6661" width="17.44140625" bestFit="1" customWidth="1"/>
    <col min="6662" max="6911" width="11.44140625"/>
    <col min="6912" max="6912" width="34.88671875" bestFit="1" customWidth="1"/>
    <col min="6913" max="6913" width="11.5546875" customWidth="1"/>
    <col min="6914" max="6915" width="12.44140625" bestFit="1" customWidth="1"/>
    <col min="6916" max="6916" width="11.44140625"/>
    <col min="6917" max="6917" width="17.44140625" bestFit="1" customWidth="1"/>
    <col min="6918" max="7167" width="11.44140625"/>
    <col min="7168" max="7168" width="34.88671875" bestFit="1" customWidth="1"/>
    <col min="7169" max="7169" width="11.5546875" customWidth="1"/>
    <col min="7170" max="7171" width="12.44140625" bestFit="1" customWidth="1"/>
    <col min="7172" max="7172" width="11.44140625"/>
    <col min="7173" max="7173" width="17.44140625" bestFit="1" customWidth="1"/>
    <col min="7174" max="7423" width="11.44140625"/>
    <col min="7424" max="7424" width="34.88671875" bestFit="1" customWidth="1"/>
    <col min="7425" max="7425" width="11.5546875" customWidth="1"/>
    <col min="7426" max="7427" width="12.44140625" bestFit="1" customWidth="1"/>
    <col min="7428" max="7428" width="11.44140625"/>
    <col min="7429" max="7429" width="17.44140625" bestFit="1" customWidth="1"/>
    <col min="7430" max="7679" width="11.44140625"/>
    <col min="7680" max="7680" width="34.88671875" bestFit="1" customWidth="1"/>
    <col min="7681" max="7681" width="11.5546875" customWidth="1"/>
    <col min="7682" max="7683" width="12.44140625" bestFit="1" customWidth="1"/>
    <col min="7684" max="7684" width="11.44140625"/>
    <col min="7685" max="7685" width="17.44140625" bestFit="1" customWidth="1"/>
    <col min="7686" max="7935" width="11.44140625"/>
    <col min="7936" max="7936" width="34.88671875" bestFit="1" customWidth="1"/>
    <col min="7937" max="7937" width="11.5546875" customWidth="1"/>
    <col min="7938" max="7939" width="12.44140625" bestFit="1" customWidth="1"/>
    <col min="7940" max="7940" width="11.44140625"/>
    <col min="7941" max="7941" width="17.44140625" bestFit="1" customWidth="1"/>
    <col min="7942" max="8191" width="11.44140625"/>
    <col min="8192" max="8192" width="34.88671875" bestFit="1" customWidth="1"/>
    <col min="8193" max="8193" width="11.5546875" customWidth="1"/>
    <col min="8194" max="8195" width="12.44140625" bestFit="1" customWidth="1"/>
    <col min="8196" max="8196" width="11.44140625"/>
    <col min="8197" max="8197" width="17.44140625" bestFit="1" customWidth="1"/>
    <col min="8198" max="8447" width="11.44140625"/>
    <col min="8448" max="8448" width="34.88671875" bestFit="1" customWidth="1"/>
    <col min="8449" max="8449" width="11.5546875" customWidth="1"/>
    <col min="8450" max="8451" width="12.44140625" bestFit="1" customWidth="1"/>
    <col min="8452" max="8452" width="11.44140625"/>
    <col min="8453" max="8453" width="17.44140625" bestFit="1" customWidth="1"/>
    <col min="8454" max="8703" width="11.44140625"/>
    <col min="8704" max="8704" width="34.88671875" bestFit="1" customWidth="1"/>
    <col min="8705" max="8705" width="11.5546875" customWidth="1"/>
    <col min="8706" max="8707" width="12.44140625" bestFit="1" customWidth="1"/>
    <col min="8708" max="8708" width="11.44140625"/>
    <col min="8709" max="8709" width="17.44140625" bestFit="1" customWidth="1"/>
    <col min="8710" max="8959" width="11.44140625"/>
    <col min="8960" max="8960" width="34.88671875" bestFit="1" customWidth="1"/>
    <col min="8961" max="8961" width="11.5546875" customWidth="1"/>
    <col min="8962" max="8963" width="12.44140625" bestFit="1" customWidth="1"/>
    <col min="8964" max="8964" width="11.44140625"/>
    <col min="8965" max="8965" width="17.44140625" bestFit="1" customWidth="1"/>
    <col min="8966" max="9215" width="11.44140625"/>
    <col min="9216" max="9216" width="34.88671875" bestFit="1" customWidth="1"/>
    <col min="9217" max="9217" width="11.5546875" customWidth="1"/>
    <col min="9218" max="9219" width="12.44140625" bestFit="1" customWidth="1"/>
    <col min="9220" max="9220" width="11.44140625"/>
    <col min="9221" max="9221" width="17.44140625" bestFit="1" customWidth="1"/>
    <col min="9222" max="9471" width="11.44140625"/>
    <col min="9472" max="9472" width="34.88671875" bestFit="1" customWidth="1"/>
    <col min="9473" max="9473" width="11.5546875" customWidth="1"/>
    <col min="9474" max="9475" width="12.44140625" bestFit="1" customWidth="1"/>
    <col min="9476" max="9476" width="11.44140625"/>
    <col min="9477" max="9477" width="17.44140625" bestFit="1" customWidth="1"/>
    <col min="9478" max="9727" width="11.44140625"/>
    <col min="9728" max="9728" width="34.88671875" bestFit="1" customWidth="1"/>
    <col min="9729" max="9729" width="11.5546875" customWidth="1"/>
    <col min="9730" max="9731" width="12.44140625" bestFit="1" customWidth="1"/>
    <col min="9732" max="9732" width="11.44140625"/>
    <col min="9733" max="9733" width="17.44140625" bestFit="1" customWidth="1"/>
    <col min="9734" max="9983" width="11.44140625"/>
    <col min="9984" max="9984" width="34.88671875" bestFit="1" customWidth="1"/>
    <col min="9985" max="9985" width="11.5546875" customWidth="1"/>
    <col min="9986" max="9987" width="12.44140625" bestFit="1" customWidth="1"/>
    <col min="9988" max="9988" width="11.44140625"/>
    <col min="9989" max="9989" width="17.44140625" bestFit="1" customWidth="1"/>
    <col min="9990" max="10239" width="11.44140625"/>
    <col min="10240" max="10240" width="34.88671875" bestFit="1" customWidth="1"/>
    <col min="10241" max="10241" width="11.5546875" customWidth="1"/>
    <col min="10242" max="10243" width="12.44140625" bestFit="1" customWidth="1"/>
    <col min="10244" max="10244" width="11.44140625"/>
    <col min="10245" max="10245" width="17.44140625" bestFit="1" customWidth="1"/>
    <col min="10246" max="10495" width="11.44140625"/>
    <col min="10496" max="10496" width="34.88671875" bestFit="1" customWidth="1"/>
    <col min="10497" max="10497" width="11.5546875" customWidth="1"/>
    <col min="10498" max="10499" width="12.44140625" bestFit="1" customWidth="1"/>
    <col min="10500" max="10500" width="11.44140625"/>
    <col min="10501" max="10501" width="17.44140625" bestFit="1" customWidth="1"/>
    <col min="10502" max="10751" width="11.44140625"/>
    <col min="10752" max="10752" width="34.88671875" bestFit="1" customWidth="1"/>
    <col min="10753" max="10753" width="11.5546875" customWidth="1"/>
    <col min="10754" max="10755" width="12.44140625" bestFit="1" customWidth="1"/>
    <col min="10756" max="10756" width="11.44140625"/>
    <col min="10757" max="10757" width="17.44140625" bestFit="1" customWidth="1"/>
    <col min="10758" max="11007" width="11.44140625"/>
    <col min="11008" max="11008" width="34.88671875" bestFit="1" customWidth="1"/>
    <col min="11009" max="11009" width="11.5546875" customWidth="1"/>
    <col min="11010" max="11011" width="12.44140625" bestFit="1" customWidth="1"/>
    <col min="11012" max="11012" width="11.44140625"/>
    <col min="11013" max="11013" width="17.44140625" bestFit="1" customWidth="1"/>
    <col min="11014" max="11263" width="11.44140625"/>
    <col min="11264" max="11264" width="34.88671875" bestFit="1" customWidth="1"/>
    <col min="11265" max="11265" width="11.5546875" customWidth="1"/>
    <col min="11266" max="11267" width="12.44140625" bestFit="1" customWidth="1"/>
    <col min="11268" max="11268" width="11.44140625"/>
    <col min="11269" max="11269" width="17.44140625" bestFit="1" customWidth="1"/>
    <col min="11270" max="11519" width="11.44140625"/>
    <col min="11520" max="11520" width="34.88671875" bestFit="1" customWidth="1"/>
    <col min="11521" max="11521" width="11.5546875" customWidth="1"/>
    <col min="11522" max="11523" width="12.44140625" bestFit="1" customWidth="1"/>
    <col min="11524" max="11524" width="11.44140625"/>
    <col min="11525" max="11525" width="17.44140625" bestFit="1" customWidth="1"/>
    <col min="11526" max="11775" width="11.44140625"/>
    <col min="11776" max="11776" width="34.88671875" bestFit="1" customWidth="1"/>
    <col min="11777" max="11777" width="11.5546875" customWidth="1"/>
    <col min="11778" max="11779" width="12.44140625" bestFit="1" customWidth="1"/>
    <col min="11780" max="11780" width="11.44140625"/>
    <col min="11781" max="11781" width="17.44140625" bestFit="1" customWidth="1"/>
    <col min="11782" max="12031" width="11.44140625"/>
    <col min="12032" max="12032" width="34.88671875" bestFit="1" customWidth="1"/>
    <col min="12033" max="12033" width="11.5546875" customWidth="1"/>
    <col min="12034" max="12035" width="12.44140625" bestFit="1" customWidth="1"/>
    <col min="12036" max="12036" width="11.44140625"/>
    <col min="12037" max="12037" width="17.44140625" bestFit="1" customWidth="1"/>
    <col min="12038" max="12287" width="11.44140625"/>
    <col min="12288" max="12288" width="34.88671875" bestFit="1" customWidth="1"/>
    <col min="12289" max="12289" width="11.5546875" customWidth="1"/>
    <col min="12290" max="12291" width="12.44140625" bestFit="1" customWidth="1"/>
    <col min="12292" max="12292" width="11.44140625"/>
    <col min="12293" max="12293" width="17.44140625" bestFit="1" customWidth="1"/>
    <col min="12294" max="12543" width="11.44140625"/>
    <col min="12544" max="12544" width="34.88671875" bestFit="1" customWidth="1"/>
    <col min="12545" max="12545" width="11.5546875" customWidth="1"/>
    <col min="12546" max="12547" width="12.44140625" bestFit="1" customWidth="1"/>
    <col min="12548" max="12548" width="11.44140625"/>
    <col min="12549" max="12549" width="17.44140625" bestFit="1" customWidth="1"/>
    <col min="12550" max="12799" width="11.44140625"/>
    <col min="12800" max="12800" width="34.88671875" bestFit="1" customWidth="1"/>
    <col min="12801" max="12801" width="11.5546875" customWidth="1"/>
    <col min="12802" max="12803" width="12.44140625" bestFit="1" customWidth="1"/>
    <col min="12804" max="12804" width="11.44140625"/>
    <col min="12805" max="12805" width="17.44140625" bestFit="1" customWidth="1"/>
    <col min="12806" max="13055" width="11.44140625"/>
    <col min="13056" max="13056" width="34.88671875" bestFit="1" customWidth="1"/>
    <col min="13057" max="13057" width="11.5546875" customWidth="1"/>
    <col min="13058" max="13059" width="12.44140625" bestFit="1" customWidth="1"/>
    <col min="13060" max="13060" width="11.44140625"/>
    <col min="13061" max="13061" width="17.44140625" bestFit="1" customWidth="1"/>
    <col min="13062" max="13311" width="11.44140625"/>
    <col min="13312" max="13312" width="34.88671875" bestFit="1" customWidth="1"/>
    <col min="13313" max="13313" width="11.5546875" customWidth="1"/>
    <col min="13314" max="13315" width="12.44140625" bestFit="1" customWidth="1"/>
    <col min="13316" max="13316" width="11.44140625"/>
    <col min="13317" max="13317" width="17.44140625" bestFit="1" customWidth="1"/>
    <col min="13318" max="13567" width="11.44140625"/>
    <col min="13568" max="13568" width="34.88671875" bestFit="1" customWidth="1"/>
    <col min="13569" max="13569" width="11.5546875" customWidth="1"/>
    <col min="13570" max="13571" width="12.44140625" bestFit="1" customWidth="1"/>
    <col min="13572" max="13572" width="11.44140625"/>
    <col min="13573" max="13573" width="17.44140625" bestFit="1" customWidth="1"/>
    <col min="13574" max="13823" width="11.44140625"/>
    <col min="13824" max="13824" width="34.88671875" bestFit="1" customWidth="1"/>
    <col min="13825" max="13825" width="11.5546875" customWidth="1"/>
    <col min="13826" max="13827" width="12.44140625" bestFit="1" customWidth="1"/>
    <col min="13828" max="13828" width="11.44140625"/>
    <col min="13829" max="13829" width="17.44140625" bestFit="1" customWidth="1"/>
    <col min="13830" max="14079" width="11.44140625"/>
    <col min="14080" max="14080" width="34.88671875" bestFit="1" customWidth="1"/>
    <col min="14081" max="14081" width="11.5546875" customWidth="1"/>
    <col min="14082" max="14083" width="12.44140625" bestFit="1" customWidth="1"/>
    <col min="14084" max="14084" width="11.44140625"/>
    <col min="14085" max="14085" width="17.44140625" bestFit="1" customWidth="1"/>
    <col min="14086" max="14335" width="11.44140625"/>
    <col min="14336" max="14336" width="34.88671875" bestFit="1" customWidth="1"/>
    <col min="14337" max="14337" width="11.5546875" customWidth="1"/>
    <col min="14338" max="14339" width="12.44140625" bestFit="1" customWidth="1"/>
    <col min="14340" max="14340" width="11.44140625"/>
    <col min="14341" max="14341" width="17.44140625" bestFit="1" customWidth="1"/>
    <col min="14342" max="14591" width="11.44140625"/>
    <col min="14592" max="14592" width="34.88671875" bestFit="1" customWidth="1"/>
    <col min="14593" max="14593" width="11.5546875" customWidth="1"/>
    <col min="14594" max="14595" width="12.44140625" bestFit="1" customWidth="1"/>
    <col min="14596" max="14596" width="11.44140625"/>
    <col min="14597" max="14597" width="17.44140625" bestFit="1" customWidth="1"/>
    <col min="14598" max="14847" width="11.44140625"/>
    <col min="14848" max="14848" width="34.88671875" bestFit="1" customWidth="1"/>
    <col min="14849" max="14849" width="11.5546875" customWidth="1"/>
    <col min="14850" max="14851" width="12.44140625" bestFit="1" customWidth="1"/>
    <col min="14852" max="14852" width="11.44140625"/>
    <col min="14853" max="14853" width="17.44140625" bestFit="1" customWidth="1"/>
    <col min="14854" max="15103" width="11.44140625"/>
    <col min="15104" max="15104" width="34.88671875" bestFit="1" customWidth="1"/>
    <col min="15105" max="15105" width="11.5546875" customWidth="1"/>
    <col min="15106" max="15107" width="12.44140625" bestFit="1" customWidth="1"/>
    <col min="15108" max="15108" width="11.44140625"/>
    <col min="15109" max="15109" width="17.44140625" bestFit="1" customWidth="1"/>
    <col min="15110" max="15359" width="11.44140625"/>
    <col min="15360" max="15360" width="34.88671875" bestFit="1" customWidth="1"/>
    <col min="15361" max="15361" width="11.5546875" customWidth="1"/>
    <col min="15362" max="15363" width="12.44140625" bestFit="1" customWidth="1"/>
    <col min="15364" max="15364" width="11.44140625"/>
    <col min="15365" max="15365" width="17.44140625" bestFit="1" customWidth="1"/>
    <col min="15366" max="15615" width="11.44140625"/>
    <col min="15616" max="15616" width="34.88671875" bestFit="1" customWidth="1"/>
    <col min="15617" max="15617" width="11.5546875" customWidth="1"/>
    <col min="15618" max="15619" width="12.44140625" bestFit="1" customWidth="1"/>
    <col min="15620" max="15620" width="11.44140625"/>
    <col min="15621" max="15621" width="17.44140625" bestFit="1" customWidth="1"/>
    <col min="15622" max="15871" width="11.44140625"/>
    <col min="15872" max="15872" width="34.88671875" bestFit="1" customWidth="1"/>
    <col min="15873" max="15873" width="11.5546875" customWidth="1"/>
    <col min="15874" max="15875" width="12.44140625" bestFit="1" customWidth="1"/>
    <col min="15876" max="15876" width="11.44140625"/>
    <col min="15877" max="15877" width="17.44140625" bestFit="1" customWidth="1"/>
    <col min="15878" max="16127" width="11.44140625"/>
    <col min="16128" max="16128" width="34.88671875" bestFit="1" customWidth="1"/>
    <col min="16129" max="16129" width="11.5546875" customWidth="1"/>
    <col min="16130" max="16131" width="12.44140625" bestFit="1" customWidth="1"/>
    <col min="16132" max="16132" width="11.44140625"/>
    <col min="16133" max="16133" width="17.44140625" bestFit="1" customWidth="1"/>
    <col min="16134" max="16384" width="11.44140625"/>
  </cols>
  <sheetData>
    <row r="1" spans="1:7" x14ac:dyDescent="0.3">
      <c r="A1" s="108"/>
      <c r="B1" s="100" t="s">
        <v>112</v>
      </c>
      <c r="C1" s="79"/>
      <c r="D1" s="80"/>
    </row>
    <row r="2" spans="1:7" x14ac:dyDescent="0.3">
      <c r="A2" s="109" t="s">
        <v>114</v>
      </c>
      <c r="B2" s="101">
        <v>30</v>
      </c>
      <c r="C2" s="95" t="s">
        <v>117</v>
      </c>
      <c r="D2" s="82"/>
    </row>
    <row r="3" spans="1:7" x14ac:dyDescent="0.3">
      <c r="A3" s="81" t="s">
        <v>39</v>
      </c>
      <c r="B3" s="102">
        <v>2500</v>
      </c>
      <c r="C3" s="95">
        <v>2.5</v>
      </c>
      <c r="D3" s="82"/>
    </row>
    <row r="4" spans="1:7" x14ac:dyDescent="0.3">
      <c r="A4" s="81" t="s">
        <v>40</v>
      </c>
      <c r="B4" s="85">
        <v>3.5</v>
      </c>
      <c r="D4" s="82"/>
    </row>
    <row r="5" spans="1:7" x14ac:dyDescent="0.3">
      <c r="A5" s="81" t="s">
        <v>41</v>
      </c>
      <c r="B5" s="120">
        <f>2.5+1+B21+B14</f>
        <v>3.8400000000000003</v>
      </c>
      <c r="D5" s="82"/>
    </row>
    <row r="6" spans="1:7" x14ac:dyDescent="0.3">
      <c r="A6" s="81" t="s">
        <v>42</v>
      </c>
      <c r="B6" s="102">
        <v>7.6</v>
      </c>
      <c r="D6" s="82"/>
      <c r="G6" s="93"/>
    </row>
    <row r="7" spans="1:7" x14ac:dyDescent="0.3">
      <c r="A7" s="83" t="s">
        <v>113</v>
      </c>
      <c r="B7" s="118">
        <f>B4*B5*B6</f>
        <v>102.14400000000001</v>
      </c>
      <c r="C7" s="97"/>
      <c r="D7" s="82"/>
    </row>
    <row r="8" spans="1:7" x14ac:dyDescent="0.3">
      <c r="A8" s="81"/>
      <c r="B8" s="103"/>
      <c r="D8" s="82"/>
    </row>
    <row r="9" spans="1:7" x14ac:dyDescent="0.3">
      <c r="A9" s="84" t="s">
        <v>105</v>
      </c>
      <c r="B9" s="117">
        <f>B6+B4+B6+B4</f>
        <v>22.2</v>
      </c>
      <c r="D9" s="82"/>
    </row>
    <row r="10" spans="1:7" x14ac:dyDescent="0.3">
      <c r="A10" s="84" t="s">
        <v>104</v>
      </c>
      <c r="B10" s="117">
        <f>B4*B6</f>
        <v>26.599999999999998</v>
      </c>
      <c r="D10" s="82"/>
    </row>
    <row r="11" spans="1:7" x14ac:dyDescent="0.3">
      <c r="A11" s="85"/>
      <c r="B11" s="85"/>
      <c r="D11" s="82"/>
    </row>
    <row r="12" spans="1:7" x14ac:dyDescent="0.3">
      <c r="A12" s="86" t="s">
        <v>43</v>
      </c>
      <c r="B12" s="103" t="s">
        <v>44</v>
      </c>
      <c r="C12" s="98" t="s">
        <v>45</v>
      </c>
      <c r="D12" s="104" t="s">
        <v>46</v>
      </c>
      <c r="E12" s="97"/>
    </row>
    <row r="13" spans="1:7" x14ac:dyDescent="0.3">
      <c r="A13" s="84" t="s">
        <v>47</v>
      </c>
      <c r="B13" s="85"/>
      <c r="C13" s="95"/>
      <c r="D13" s="89"/>
    </row>
    <row r="14" spans="1:7" x14ac:dyDescent="0.3">
      <c r="A14" s="87" t="s">
        <v>48</v>
      </c>
      <c r="B14" s="105">
        <v>0.1</v>
      </c>
      <c r="C14" s="99">
        <f>B14*B4*B6</f>
        <v>2.66</v>
      </c>
      <c r="D14" s="88"/>
      <c r="E14" s="94"/>
    </row>
    <row r="15" spans="1:7" x14ac:dyDescent="0.3">
      <c r="A15" s="87" t="s">
        <v>49</v>
      </c>
      <c r="B15" s="120">
        <f>B5-B14-B21-C3-B18-B19-B17</f>
        <v>0.72000000000000008</v>
      </c>
      <c r="C15" s="121">
        <f>((B5-B21-B14-B18-B19-B17)*B4*B6)-B2</f>
        <v>55.652000000000001</v>
      </c>
      <c r="D15" s="88"/>
      <c r="E15" s="94"/>
    </row>
    <row r="16" spans="1:7" x14ac:dyDescent="0.3">
      <c r="A16" s="87" t="s">
        <v>50</v>
      </c>
      <c r="B16" s="85"/>
      <c r="C16" s="115">
        <f>SUM(C14:C15)</f>
        <v>58.311999999999998</v>
      </c>
      <c r="D16" s="89"/>
    </row>
    <row r="17" spans="1:5" x14ac:dyDescent="0.3">
      <c r="A17" s="84" t="s">
        <v>51</v>
      </c>
      <c r="B17" s="120">
        <v>0.1</v>
      </c>
      <c r="C17" s="115">
        <f>B17*B4*B6</f>
        <v>2.66</v>
      </c>
      <c r="D17" s="106"/>
      <c r="E17" s="95"/>
    </row>
    <row r="18" spans="1:5" x14ac:dyDescent="0.3">
      <c r="A18" s="84" t="s">
        <v>52</v>
      </c>
      <c r="B18" s="102">
        <v>0.12</v>
      </c>
      <c r="C18" s="114">
        <f>B18*B4*B6</f>
        <v>3.1919999999999997</v>
      </c>
      <c r="D18" s="116">
        <f>C18/B18</f>
        <v>26.599999999999998</v>
      </c>
      <c r="E18" s="96"/>
    </row>
    <row r="19" spans="1:5" x14ac:dyDescent="0.3">
      <c r="A19" s="84" t="s">
        <v>53</v>
      </c>
      <c r="B19" s="102">
        <v>0.06</v>
      </c>
      <c r="C19" s="114">
        <f>B19*B4*B6</f>
        <v>1.5959999999999999</v>
      </c>
      <c r="D19" s="116">
        <f>C19/B19</f>
        <v>26.599999999999998</v>
      </c>
      <c r="E19" s="96"/>
    </row>
    <row r="20" spans="1:5" x14ac:dyDescent="0.3">
      <c r="A20" s="84" t="s">
        <v>111</v>
      </c>
      <c r="B20" s="102">
        <v>0</v>
      </c>
      <c r="C20" s="114">
        <f>B20*B4*B6</f>
        <v>0</v>
      </c>
      <c r="D20" s="116">
        <v>0</v>
      </c>
      <c r="E20" s="96"/>
    </row>
    <row r="21" spans="1:5" x14ac:dyDescent="0.3">
      <c r="A21" s="84" t="s">
        <v>115</v>
      </c>
      <c r="B21" s="102">
        <v>0.24</v>
      </c>
      <c r="C21" s="114">
        <f>B21*B4*B6</f>
        <v>6.3839999999999995</v>
      </c>
      <c r="D21" s="107"/>
      <c r="E21" s="96"/>
    </row>
    <row r="22" spans="1:5" ht="15.75" thickBot="1" x14ac:dyDescent="0.35">
      <c r="A22" s="110" t="s">
        <v>116</v>
      </c>
      <c r="B22" s="119" t="s">
        <v>118</v>
      </c>
      <c r="C22" s="111"/>
      <c r="D22" s="112"/>
    </row>
    <row r="27" spans="1:5" x14ac:dyDescent="0.3">
      <c r="B27" s="78"/>
      <c r="C27" s="77"/>
    </row>
    <row r="29" spans="1:5" x14ac:dyDescent="0.3">
      <c r="B29" s="78"/>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9"/>
  <sheetViews>
    <sheetView workbookViewId="0">
      <selection activeCell="P10" sqref="P10"/>
    </sheetView>
  </sheetViews>
  <sheetFormatPr baseColWidth="10" defaultRowHeight="15.05" x14ac:dyDescent="0.3"/>
  <cols>
    <col min="1" max="1" width="35.6640625" customWidth="1"/>
    <col min="2" max="2" width="14.109375" customWidth="1"/>
    <col min="3" max="4" width="12.44140625" bestFit="1" customWidth="1"/>
    <col min="5" max="5" width="12.44140625" customWidth="1"/>
    <col min="6" max="255" width="11.44140625"/>
    <col min="256" max="256" width="34.88671875" bestFit="1" customWidth="1"/>
    <col min="257" max="257" width="11.5546875" customWidth="1"/>
    <col min="258" max="259" width="12.44140625" bestFit="1" customWidth="1"/>
    <col min="260" max="260" width="11.44140625"/>
    <col min="261" max="261" width="17.44140625" bestFit="1" customWidth="1"/>
    <col min="262" max="511" width="11.44140625"/>
    <col min="512" max="512" width="34.88671875" bestFit="1" customWidth="1"/>
    <col min="513" max="513" width="11.5546875" customWidth="1"/>
    <col min="514" max="515" width="12.44140625" bestFit="1" customWidth="1"/>
    <col min="516" max="516" width="11.44140625"/>
    <col min="517" max="517" width="17.44140625" bestFit="1" customWidth="1"/>
    <col min="518" max="767" width="11.44140625"/>
    <col min="768" max="768" width="34.88671875" bestFit="1" customWidth="1"/>
    <col min="769" max="769" width="11.5546875" customWidth="1"/>
    <col min="770" max="771" width="12.44140625" bestFit="1" customWidth="1"/>
    <col min="772" max="772" width="11.44140625"/>
    <col min="773" max="773" width="17.44140625" bestFit="1" customWidth="1"/>
    <col min="774" max="1023" width="11.44140625"/>
    <col min="1024" max="1024" width="34.88671875" bestFit="1" customWidth="1"/>
    <col min="1025" max="1025" width="11.5546875" customWidth="1"/>
    <col min="1026" max="1027" width="12.44140625" bestFit="1" customWidth="1"/>
    <col min="1028" max="1028" width="11.44140625"/>
    <col min="1029" max="1029" width="17.44140625" bestFit="1" customWidth="1"/>
    <col min="1030" max="1279" width="11.44140625"/>
    <col min="1280" max="1280" width="34.88671875" bestFit="1" customWidth="1"/>
    <col min="1281" max="1281" width="11.5546875" customWidth="1"/>
    <col min="1282" max="1283" width="12.44140625" bestFit="1" customWidth="1"/>
    <col min="1284" max="1284" width="11.44140625"/>
    <col min="1285" max="1285" width="17.44140625" bestFit="1" customWidth="1"/>
    <col min="1286" max="1535" width="11.44140625"/>
    <col min="1536" max="1536" width="34.88671875" bestFit="1" customWidth="1"/>
    <col min="1537" max="1537" width="11.5546875" customWidth="1"/>
    <col min="1538" max="1539" width="12.44140625" bestFit="1" customWidth="1"/>
    <col min="1540" max="1540" width="11.44140625"/>
    <col min="1541" max="1541" width="17.44140625" bestFit="1" customWidth="1"/>
    <col min="1542" max="1791" width="11.44140625"/>
    <col min="1792" max="1792" width="34.88671875" bestFit="1" customWidth="1"/>
    <col min="1793" max="1793" width="11.5546875" customWidth="1"/>
    <col min="1794" max="1795" width="12.44140625" bestFit="1" customWidth="1"/>
    <col min="1796" max="1796" width="11.44140625"/>
    <col min="1797" max="1797" width="17.44140625" bestFit="1" customWidth="1"/>
    <col min="1798" max="2047" width="11.44140625"/>
    <col min="2048" max="2048" width="34.88671875" bestFit="1" customWidth="1"/>
    <col min="2049" max="2049" width="11.5546875" customWidth="1"/>
    <col min="2050" max="2051" width="12.44140625" bestFit="1" customWidth="1"/>
    <col min="2052" max="2052" width="11.44140625"/>
    <col min="2053" max="2053" width="17.44140625" bestFit="1" customWidth="1"/>
    <col min="2054" max="2303" width="11.44140625"/>
    <col min="2304" max="2304" width="34.88671875" bestFit="1" customWidth="1"/>
    <col min="2305" max="2305" width="11.5546875" customWidth="1"/>
    <col min="2306" max="2307" width="12.44140625" bestFit="1" customWidth="1"/>
    <col min="2308" max="2308" width="11.44140625"/>
    <col min="2309" max="2309" width="17.44140625" bestFit="1" customWidth="1"/>
    <col min="2310" max="2559" width="11.44140625"/>
    <col min="2560" max="2560" width="34.88671875" bestFit="1" customWidth="1"/>
    <col min="2561" max="2561" width="11.5546875" customWidth="1"/>
    <col min="2562" max="2563" width="12.44140625" bestFit="1" customWidth="1"/>
    <col min="2564" max="2564" width="11.44140625"/>
    <col min="2565" max="2565" width="17.44140625" bestFit="1" customWidth="1"/>
    <col min="2566" max="2815" width="11.44140625"/>
    <col min="2816" max="2816" width="34.88671875" bestFit="1" customWidth="1"/>
    <col min="2817" max="2817" width="11.5546875" customWidth="1"/>
    <col min="2818" max="2819" width="12.44140625" bestFit="1" customWidth="1"/>
    <col min="2820" max="2820" width="11.44140625"/>
    <col min="2821" max="2821" width="17.44140625" bestFit="1" customWidth="1"/>
    <col min="2822" max="3071" width="11.44140625"/>
    <col min="3072" max="3072" width="34.88671875" bestFit="1" customWidth="1"/>
    <col min="3073" max="3073" width="11.5546875" customWidth="1"/>
    <col min="3074" max="3075" width="12.44140625" bestFit="1" customWidth="1"/>
    <col min="3076" max="3076" width="11.44140625"/>
    <col min="3077" max="3077" width="17.44140625" bestFit="1" customWidth="1"/>
    <col min="3078" max="3327" width="11.44140625"/>
    <col min="3328" max="3328" width="34.88671875" bestFit="1" customWidth="1"/>
    <col min="3329" max="3329" width="11.5546875" customWidth="1"/>
    <col min="3330" max="3331" width="12.44140625" bestFit="1" customWidth="1"/>
    <col min="3332" max="3332" width="11.44140625"/>
    <col min="3333" max="3333" width="17.44140625" bestFit="1" customWidth="1"/>
    <col min="3334" max="3583" width="11.44140625"/>
    <col min="3584" max="3584" width="34.88671875" bestFit="1" customWidth="1"/>
    <col min="3585" max="3585" width="11.5546875" customWidth="1"/>
    <col min="3586" max="3587" width="12.44140625" bestFit="1" customWidth="1"/>
    <col min="3588" max="3588" width="11.44140625"/>
    <col min="3589" max="3589" width="17.44140625" bestFit="1" customWidth="1"/>
    <col min="3590" max="3839" width="11.44140625"/>
    <col min="3840" max="3840" width="34.88671875" bestFit="1" customWidth="1"/>
    <col min="3841" max="3841" width="11.5546875" customWidth="1"/>
    <col min="3842" max="3843" width="12.44140625" bestFit="1" customWidth="1"/>
    <col min="3844" max="3844" width="11.44140625"/>
    <col min="3845" max="3845" width="17.44140625" bestFit="1" customWidth="1"/>
    <col min="3846" max="4095" width="11.44140625"/>
    <col min="4096" max="4096" width="34.88671875" bestFit="1" customWidth="1"/>
    <col min="4097" max="4097" width="11.5546875" customWidth="1"/>
    <col min="4098" max="4099" width="12.44140625" bestFit="1" customWidth="1"/>
    <col min="4100" max="4100" width="11.44140625"/>
    <col min="4101" max="4101" width="17.44140625" bestFit="1" customWidth="1"/>
    <col min="4102" max="4351" width="11.44140625"/>
    <col min="4352" max="4352" width="34.88671875" bestFit="1" customWidth="1"/>
    <col min="4353" max="4353" width="11.5546875" customWidth="1"/>
    <col min="4354" max="4355" width="12.44140625" bestFit="1" customWidth="1"/>
    <col min="4356" max="4356" width="11.44140625"/>
    <col min="4357" max="4357" width="17.44140625" bestFit="1" customWidth="1"/>
    <col min="4358" max="4607" width="11.44140625"/>
    <col min="4608" max="4608" width="34.88671875" bestFit="1" customWidth="1"/>
    <col min="4609" max="4609" width="11.5546875" customWidth="1"/>
    <col min="4610" max="4611" width="12.44140625" bestFit="1" customWidth="1"/>
    <col min="4612" max="4612" width="11.44140625"/>
    <col min="4613" max="4613" width="17.44140625" bestFit="1" customWidth="1"/>
    <col min="4614" max="4863" width="11.44140625"/>
    <col min="4864" max="4864" width="34.88671875" bestFit="1" customWidth="1"/>
    <col min="4865" max="4865" width="11.5546875" customWidth="1"/>
    <col min="4866" max="4867" width="12.44140625" bestFit="1" customWidth="1"/>
    <col min="4868" max="4868" width="11.44140625"/>
    <col min="4869" max="4869" width="17.44140625" bestFit="1" customWidth="1"/>
    <col min="4870" max="5119" width="11.44140625"/>
    <col min="5120" max="5120" width="34.88671875" bestFit="1" customWidth="1"/>
    <col min="5121" max="5121" width="11.5546875" customWidth="1"/>
    <col min="5122" max="5123" width="12.44140625" bestFit="1" customWidth="1"/>
    <col min="5124" max="5124" width="11.44140625"/>
    <col min="5125" max="5125" width="17.44140625" bestFit="1" customWidth="1"/>
    <col min="5126" max="5375" width="11.44140625"/>
    <col min="5376" max="5376" width="34.88671875" bestFit="1" customWidth="1"/>
    <col min="5377" max="5377" width="11.5546875" customWidth="1"/>
    <col min="5378" max="5379" width="12.44140625" bestFit="1" customWidth="1"/>
    <col min="5380" max="5380" width="11.44140625"/>
    <col min="5381" max="5381" width="17.44140625" bestFit="1" customWidth="1"/>
    <col min="5382" max="5631" width="11.44140625"/>
    <col min="5632" max="5632" width="34.88671875" bestFit="1" customWidth="1"/>
    <col min="5633" max="5633" width="11.5546875" customWidth="1"/>
    <col min="5634" max="5635" width="12.44140625" bestFit="1" customWidth="1"/>
    <col min="5636" max="5636" width="11.44140625"/>
    <col min="5637" max="5637" width="17.44140625" bestFit="1" customWidth="1"/>
    <col min="5638" max="5887" width="11.44140625"/>
    <col min="5888" max="5888" width="34.88671875" bestFit="1" customWidth="1"/>
    <col min="5889" max="5889" width="11.5546875" customWidth="1"/>
    <col min="5890" max="5891" width="12.44140625" bestFit="1" customWidth="1"/>
    <col min="5892" max="5892" width="11.44140625"/>
    <col min="5893" max="5893" width="17.44140625" bestFit="1" customWidth="1"/>
    <col min="5894" max="6143" width="11.44140625"/>
    <col min="6144" max="6144" width="34.88671875" bestFit="1" customWidth="1"/>
    <col min="6145" max="6145" width="11.5546875" customWidth="1"/>
    <col min="6146" max="6147" width="12.44140625" bestFit="1" customWidth="1"/>
    <col min="6148" max="6148" width="11.44140625"/>
    <col min="6149" max="6149" width="17.44140625" bestFit="1" customWidth="1"/>
    <col min="6150" max="6399" width="11.44140625"/>
    <col min="6400" max="6400" width="34.88671875" bestFit="1" customWidth="1"/>
    <col min="6401" max="6401" width="11.5546875" customWidth="1"/>
    <col min="6402" max="6403" width="12.44140625" bestFit="1" customWidth="1"/>
    <col min="6404" max="6404" width="11.44140625"/>
    <col min="6405" max="6405" width="17.44140625" bestFit="1" customWidth="1"/>
    <col min="6406" max="6655" width="11.44140625"/>
    <col min="6656" max="6656" width="34.88671875" bestFit="1" customWidth="1"/>
    <col min="6657" max="6657" width="11.5546875" customWidth="1"/>
    <col min="6658" max="6659" width="12.44140625" bestFit="1" customWidth="1"/>
    <col min="6660" max="6660" width="11.44140625"/>
    <col min="6661" max="6661" width="17.44140625" bestFit="1" customWidth="1"/>
    <col min="6662" max="6911" width="11.44140625"/>
    <col min="6912" max="6912" width="34.88671875" bestFit="1" customWidth="1"/>
    <col min="6913" max="6913" width="11.5546875" customWidth="1"/>
    <col min="6914" max="6915" width="12.44140625" bestFit="1" customWidth="1"/>
    <col min="6916" max="6916" width="11.44140625"/>
    <col min="6917" max="6917" width="17.44140625" bestFit="1" customWidth="1"/>
    <col min="6918" max="7167" width="11.44140625"/>
    <col min="7168" max="7168" width="34.88671875" bestFit="1" customWidth="1"/>
    <col min="7169" max="7169" width="11.5546875" customWidth="1"/>
    <col min="7170" max="7171" width="12.44140625" bestFit="1" customWidth="1"/>
    <col min="7172" max="7172" width="11.44140625"/>
    <col min="7173" max="7173" width="17.44140625" bestFit="1" customWidth="1"/>
    <col min="7174" max="7423" width="11.44140625"/>
    <col min="7424" max="7424" width="34.88671875" bestFit="1" customWidth="1"/>
    <col min="7425" max="7425" width="11.5546875" customWidth="1"/>
    <col min="7426" max="7427" width="12.44140625" bestFit="1" customWidth="1"/>
    <col min="7428" max="7428" width="11.44140625"/>
    <col min="7429" max="7429" width="17.44140625" bestFit="1" customWidth="1"/>
    <col min="7430" max="7679" width="11.44140625"/>
    <col min="7680" max="7680" width="34.88671875" bestFit="1" customWidth="1"/>
    <col min="7681" max="7681" width="11.5546875" customWidth="1"/>
    <col min="7682" max="7683" width="12.44140625" bestFit="1" customWidth="1"/>
    <col min="7684" max="7684" width="11.44140625"/>
    <col min="7685" max="7685" width="17.44140625" bestFit="1" customWidth="1"/>
    <col min="7686" max="7935" width="11.44140625"/>
    <col min="7936" max="7936" width="34.88671875" bestFit="1" customWidth="1"/>
    <col min="7937" max="7937" width="11.5546875" customWidth="1"/>
    <col min="7938" max="7939" width="12.44140625" bestFit="1" customWidth="1"/>
    <col min="7940" max="7940" width="11.44140625"/>
    <col min="7941" max="7941" width="17.44140625" bestFit="1" customWidth="1"/>
    <col min="7942" max="8191" width="11.44140625"/>
    <col min="8192" max="8192" width="34.88671875" bestFit="1" customWidth="1"/>
    <col min="8193" max="8193" width="11.5546875" customWidth="1"/>
    <col min="8194" max="8195" width="12.44140625" bestFit="1" customWidth="1"/>
    <col min="8196" max="8196" width="11.44140625"/>
    <col min="8197" max="8197" width="17.44140625" bestFit="1" customWidth="1"/>
    <col min="8198" max="8447" width="11.44140625"/>
    <col min="8448" max="8448" width="34.88671875" bestFit="1" customWidth="1"/>
    <col min="8449" max="8449" width="11.5546875" customWidth="1"/>
    <col min="8450" max="8451" width="12.44140625" bestFit="1" customWidth="1"/>
    <col min="8452" max="8452" width="11.44140625"/>
    <col min="8453" max="8453" width="17.44140625" bestFit="1" customWidth="1"/>
    <col min="8454" max="8703" width="11.44140625"/>
    <col min="8704" max="8704" width="34.88671875" bestFit="1" customWidth="1"/>
    <col min="8705" max="8705" width="11.5546875" customWidth="1"/>
    <col min="8706" max="8707" width="12.44140625" bestFit="1" customWidth="1"/>
    <col min="8708" max="8708" width="11.44140625"/>
    <col min="8709" max="8709" width="17.44140625" bestFit="1" customWidth="1"/>
    <col min="8710" max="8959" width="11.44140625"/>
    <col min="8960" max="8960" width="34.88671875" bestFit="1" customWidth="1"/>
    <col min="8961" max="8961" width="11.5546875" customWidth="1"/>
    <col min="8962" max="8963" width="12.44140625" bestFit="1" customWidth="1"/>
    <col min="8964" max="8964" width="11.44140625"/>
    <col min="8965" max="8965" width="17.44140625" bestFit="1" customWidth="1"/>
    <col min="8966" max="9215" width="11.44140625"/>
    <col min="9216" max="9216" width="34.88671875" bestFit="1" customWidth="1"/>
    <col min="9217" max="9217" width="11.5546875" customWidth="1"/>
    <col min="9218" max="9219" width="12.44140625" bestFit="1" customWidth="1"/>
    <col min="9220" max="9220" width="11.44140625"/>
    <col min="9221" max="9221" width="17.44140625" bestFit="1" customWidth="1"/>
    <col min="9222" max="9471" width="11.44140625"/>
    <col min="9472" max="9472" width="34.88671875" bestFit="1" customWidth="1"/>
    <col min="9473" max="9473" width="11.5546875" customWidth="1"/>
    <col min="9474" max="9475" width="12.44140625" bestFit="1" customWidth="1"/>
    <col min="9476" max="9476" width="11.44140625"/>
    <col min="9477" max="9477" width="17.44140625" bestFit="1" customWidth="1"/>
    <col min="9478" max="9727" width="11.44140625"/>
    <col min="9728" max="9728" width="34.88671875" bestFit="1" customWidth="1"/>
    <col min="9729" max="9729" width="11.5546875" customWidth="1"/>
    <col min="9730" max="9731" width="12.44140625" bestFit="1" customWidth="1"/>
    <col min="9732" max="9732" width="11.44140625"/>
    <col min="9733" max="9733" width="17.44140625" bestFit="1" customWidth="1"/>
    <col min="9734" max="9983" width="11.44140625"/>
    <col min="9984" max="9984" width="34.88671875" bestFit="1" customWidth="1"/>
    <col min="9985" max="9985" width="11.5546875" customWidth="1"/>
    <col min="9986" max="9987" width="12.44140625" bestFit="1" customWidth="1"/>
    <col min="9988" max="9988" width="11.44140625"/>
    <col min="9989" max="9989" width="17.44140625" bestFit="1" customWidth="1"/>
    <col min="9990" max="10239" width="11.44140625"/>
    <col min="10240" max="10240" width="34.88671875" bestFit="1" customWidth="1"/>
    <col min="10241" max="10241" width="11.5546875" customWidth="1"/>
    <col min="10242" max="10243" width="12.44140625" bestFit="1" customWidth="1"/>
    <col min="10244" max="10244" width="11.44140625"/>
    <col min="10245" max="10245" width="17.44140625" bestFit="1" customWidth="1"/>
    <col min="10246" max="10495" width="11.44140625"/>
    <col min="10496" max="10496" width="34.88671875" bestFit="1" customWidth="1"/>
    <col min="10497" max="10497" width="11.5546875" customWidth="1"/>
    <col min="10498" max="10499" width="12.44140625" bestFit="1" customWidth="1"/>
    <col min="10500" max="10500" width="11.44140625"/>
    <col min="10501" max="10501" width="17.44140625" bestFit="1" customWidth="1"/>
    <col min="10502" max="10751" width="11.44140625"/>
    <col min="10752" max="10752" width="34.88671875" bestFit="1" customWidth="1"/>
    <col min="10753" max="10753" width="11.5546875" customWidth="1"/>
    <col min="10754" max="10755" width="12.44140625" bestFit="1" customWidth="1"/>
    <col min="10756" max="10756" width="11.44140625"/>
    <col min="10757" max="10757" width="17.44140625" bestFit="1" customWidth="1"/>
    <col min="10758" max="11007" width="11.44140625"/>
    <col min="11008" max="11008" width="34.88671875" bestFit="1" customWidth="1"/>
    <col min="11009" max="11009" width="11.5546875" customWidth="1"/>
    <col min="11010" max="11011" width="12.44140625" bestFit="1" customWidth="1"/>
    <col min="11012" max="11012" width="11.44140625"/>
    <col min="11013" max="11013" width="17.44140625" bestFit="1" customWidth="1"/>
    <col min="11014" max="11263" width="11.44140625"/>
    <col min="11264" max="11264" width="34.88671875" bestFit="1" customWidth="1"/>
    <col min="11265" max="11265" width="11.5546875" customWidth="1"/>
    <col min="11266" max="11267" width="12.44140625" bestFit="1" customWidth="1"/>
    <col min="11268" max="11268" width="11.44140625"/>
    <col min="11269" max="11269" width="17.44140625" bestFit="1" customWidth="1"/>
    <col min="11270" max="11519" width="11.44140625"/>
    <col min="11520" max="11520" width="34.88671875" bestFit="1" customWidth="1"/>
    <col min="11521" max="11521" width="11.5546875" customWidth="1"/>
    <col min="11522" max="11523" width="12.44140625" bestFit="1" customWidth="1"/>
    <col min="11524" max="11524" width="11.44140625"/>
    <col min="11525" max="11525" width="17.44140625" bestFit="1" customWidth="1"/>
    <col min="11526" max="11775" width="11.44140625"/>
    <col min="11776" max="11776" width="34.88671875" bestFit="1" customWidth="1"/>
    <col min="11777" max="11777" width="11.5546875" customWidth="1"/>
    <col min="11778" max="11779" width="12.44140625" bestFit="1" customWidth="1"/>
    <col min="11780" max="11780" width="11.44140625"/>
    <col min="11781" max="11781" width="17.44140625" bestFit="1" customWidth="1"/>
    <col min="11782" max="12031" width="11.44140625"/>
    <col min="12032" max="12032" width="34.88671875" bestFit="1" customWidth="1"/>
    <col min="12033" max="12033" width="11.5546875" customWidth="1"/>
    <col min="12034" max="12035" width="12.44140625" bestFit="1" customWidth="1"/>
    <col min="12036" max="12036" width="11.44140625"/>
    <col min="12037" max="12037" width="17.44140625" bestFit="1" customWidth="1"/>
    <col min="12038" max="12287" width="11.44140625"/>
    <col min="12288" max="12288" width="34.88671875" bestFit="1" customWidth="1"/>
    <col min="12289" max="12289" width="11.5546875" customWidth="1"/>
    <col min="12290" max="12291" width="12.44140625" bestFit="1" customWidth="1"/>
    <col min="12292" max="12292" width="11.44140625"/>
    <col min="12293" max="12293" width="17.44140625" bestFit="1" customWidth="1"/>
    <col min="12294" max="12543" width="11.44140625"/>
    <col min="12544" max="12544" width="34.88671875" bestFit="1" customWidth="1"/>
    <col min="12545" max="12545" width="11.5546875" customWidth="1"/>
    <col min="12546" max="12547" width="12.44140625" bestFit="1" customWidth="1"/>
    <col min="12548" max="12548" width="11.44140625"/>
    <col min="12549" max="12549" width="17.44140625" bestFit="1" customWidth="1"/>
    <col min="12550" max="12799" width="11.44140625"/>
    <col min="12800" max="12800" width="34.88671875" bestFit="1" customWidth="1"/>
    <col min="12801" max="12801" width="11.5546875" customWidth="1"/>
    <col min="12802" max="12803" width="12.44140625" bestFit="1" customWidth="1"/>
    <col min="12804" max="12804" width="11.44140625"/>
    <col min="12805" max="12805" width="17.44140625" bestFit="1" customWidth="1"/>
    <col min="12806" max="13055" width="11.44140625"/>
    <col min="13056" max="13056" width="34.88671875" bestFit="1" customWidth="1"/>
    <col min="13057" max="13057" width="11.5546875" customWidth="1"/>
    <col min="13058" max="13059" width="12.44140625" bestFit="1" customWidth="1"/>
    <col min="13060" max="13060" width="11.44140625"/>
    <col min="13061" max="13061" width="17.44140625" bestFit="1" customWidth="1"/>
    <col min="13062" max="13311" width="11.44140625"/>
    <col min="13312" max="13312" width="34.88671875" bestFit="1" customWidth="1"/>
    <col min="13313" max="13313" width="11.5546875" customWidth="1"/>
    <col min="13314" max="13315" width="12.44140625" bestFit="1" customWidth="1"/>
    <col min="13316" max="13316" width="11.44140625"/>
    <col min="13317" max="13317" width="17.44140625" bestFit="1" customWidth="1"/>
    <col min="13318" max="13567" width="11.44140625"/>
    <col min="13568" max="13568" width="34.88671875" bestFit="1" customWidth="1"/>
    <col min="13569" max="13569" width="11.5546875" customWidth="1"/>
    <col min="13570" max="13571" width="12.44140625" bestFit="1" customWidth="1"/>
    <col min="13572" max="13572" width="11.44140625"/>
    <col min="13573" max="13573" width="17.44140625" bestFit="1" customWidth="1"/>
    <col min="13574" max="13823" width="11.44140625"/>
    <col min="13824" max="13824" width="34.88671875" bestFit="1" customWidth="1"/>
    <col min="13825" max="13825" width="11.5546875" customWidth="1"/>
    <col min="13826" max="13827" width="12.44140625" bestFit="1" customWidth="1"/>
    <col min="13828" max="13828" width="11.44140625"/>
    <col min="13829" max="13829" width="17.44140625" bestFit="1" customWidth="1"/>
    <col min="13830" max="14079" width="11.44140625"/>
    <col min="14080" max="14080" width="34.88671875" bestFit="1" customWidth="1"/>
    <col min="14081" max="14081" width="11.5546875" customWidth="1"/>
    <col min="14082" max="14083" width="12.44140625" bestFit="1" customWidth="1"/>
    <col min="14084" max="14084" width="11.44140625"/>
    <col min="14085" max="14085" width="17.44140625" bestFit="1" customWidth="1"/>
    <col min="14086" max="14335" width="11.44140625"/>
    <col min="14336" max="14336" width="34.88671875" bestFit="1" customWidth="1"/>
    <col min="14337" max="14337" width="11.5546875" customWidth="1"/>
    <col min="14338" max="14339" width="12.44140625" bestFit="1" customWidth="1"/>
    <col min="14340" max="14340" width="11.44140625"/>
    <col min="14341" max="14341" width="17.44140625" bestFit="1" customWidth="1"/>
    <col min="14342" max="14591" width="11.44140625"/>
    <col min="14592" max="14592" width="34.88671875" bestFit="1" customWidth="1"/>
    <col min="14593" max="14593" width="11.5546875" customWidth="1"/>
    <col min="14594" max="14595" width="12.44140625" bestFit="1" customWidth="1"/>
    <col min="14596" max="14596" width="11.44140625"/>
    <col min="14597" max="14597" width="17.44140625" bestFit="1" customWidth="1"/>
    <col min="14598" max="14847" width="11.44140625"/>
    <col min="14848" max="14848" width="34.88671875" bestFit="1" customWidth="1"/>
    <col min="14849" max="14849" width="11.5546875" customWidth="1"/>
    <col min="14850" max="14851" width="12.44140625" bestFit="1" customWidth="1"/>
    <col min="14852" max="14852" width="11.44140625"/>
    <col min="14853" max="14853" width="17.44140625" bestFit="1" customWidth="1"/>
    <col min="14854" max="15103" width="11.44140625"/>
    <col min="15104" max="15104" width="34.88671875" bestFit="1" customWidth="1"/>
    <col min="15105" max="15105" width="11.5546875" customWidth="1"/>
    <col min="15106" max="15107" width="12.44140625" bestFit="1" customWidth="1"/>
    <col min="15108" max="15108" width="11.44140625"/>
    <col min="15109" max="15109" width="17.44140625" bestFit="1" customWidth="1"/>
    <col min="15110" max="15359" width="11.44140625"/>
    <col min="15360" max="15360" width="34.88671875" bestFit="1" customWidth="1"/>
    <col min="15361" max="15361" width="11.5546875" customWidth="1"/>
    <col min="15362" max="15363" width="12.44140625" bestFit="1" customWidth="1"/>
    <col min="15364" max="15364" width="11.44140625"/>
    <col min="15365" max="15365" width="17.44140625" bestFit="1" customWidth="1"/>
    <col min="15366" max="15615" width="11.44140625"/>
    <col min="15616" max="15616" width="34.88671875" bestFit="1" customWidth="1"/>
    <col min="15617" max="15617" width="11.5546875" customWidth="1"/>
    <col min="15618" max="15619" width="12.44140625" bestFit="1" customWidth="1"/>
    <col min="15620" max="15620" width="11.44140625"/>
    <col min="15621" max="15621" width="17.44140625" bestFit="1" customWidth="1"/>
    <col min="15622" max="15871" width="11.44140625"/>
    <col min="15872" max="15872" width="34.88671875" bestFit="1" customWidth="1"/>
    <col min="15873" max="15873" width="11.5546875" customWidth="1"/>
    <col min="15874" max="15875" width="12.44140625" bestFit="1" customWidth="1"/>
    <col min="15876" max="15876" width="11.44140625"/>
    <col min="15877" max="15877" width="17.44140625" bestFit="1" customWidth="1"/>
    <col min="15878" max="16127" width="11.44140625"/>
    <col min="16128" max="16128" width="34.88671875" bestFit="1" customWidth="1"/>
    <col min="16129" max="16129" width="11.5546875" customWidth="1"/>
    <col min="16130" max="16131" width="12.44140625" bestFit="1" customWidth="1"/>
    <col min="16132" max="16132" width="11.44140625"/>
    <col min="16133" max="16133" width="17.44140625" bestFit="1" customWidth="1"/>
    <col min="16134" max="16384" width="11.44140625"/>
  </cols>
  <sheetData>
    <row r="1" spans="1:7" x14ac:dyDescent="0.3">
      <c r="A1" s="108"/>
      <c r="B1" s="100" t="s">
        <v>112</v>
      </c>
      <c r="C1" s="79"/>
      <c r="D1" s="80"/>
    </row>
    <row r="2" spans="1:7" x14ac:dyDescent="0.3">
      <c r="A2" s="109" t="s">
        <v>114</v>
      </c>
      <c r="B2" s="101">
        <v>60</v>
      </c>
      <c r="C2" s="95" t="s">
        <v>117</v>
      </c>
      <c r="D2" s="82"/>
    </row>
    <row r="3" spans="1:7" x14ac:dyDescent="0.3">
      <c r="A3" s="81" t="s">
        <v>39</v>
      </c>
      <c r="B3" s="102">
        <v>3000</v>
      </c>
      <c r="C3" s="95">
        <v>3</v>
      </c>
      <c r="D3" s="82"/>
    </row>
    <row r="4" spans="1:7" x14ac:dyDescent="0.3">
      <c r="A4" s="81" t="s">
        <v>40</v>
      </c>
      <c r="B4" s="85">
        <f>(B3/1000)+1</f>
        <v>4</v>
      </c>
      <c r="D4" s="82"/>
    </row>
    <row r="5" spans="1:7" x14ac:dyDescent="0.3">
      <c r="A5" s="81" t="s">
        <v>41</v>
      </c>
      <c r="B5" s="113">
        <f>3+1+B21+B14</f>
        <v>4.5</v>
      </c>
      <c r="D5" s="82"/>
    </row>
    <row r="6" spans="1:7" x14ac:dyDescent="0.3">
      <c r="A6" s="81" t="s">
        <v>42</v>
      </c>
      <c r="B6" s="102">
        <v>10</v>
      </c>
      <c r="D6" s="82"/>
      <c r="G6" s="93"/>
    </row>
    <row r="7" spans="1:7" x14ac:dyDescent="0.3">
      <c r="A7" s="83" t="s">
        <v>113</v>
      </c>
      <c r="B7" s="118">
        <f>B4*B5*B6</f>
        <v>180</v>
      </c>
      <c r="C7" s="97"/>
      <c r="D7" s="82"/>
    </row>
    <row r="8" spans="1:7" x14ac:dyDescent="0.3">
      <c r="A8" s="81"/>
      <c r="B8" s="103"/>
      <c r="D8" s="82"/>
    </row>
    <row r="9" spans="1:7" x14ac:dyDescent="0.3">
      <c r="A9" s="84" t="s">
        <v>105</v>
      </c>
      <c r="B9" s="117">
        <f>B6+B4+B6+B4</f>
        <v>28</v>
      </c>
      <c r="D9" s="82"/>
    </row>
    <row r="10" spans="1:7" x14ac:dyDescent="0.3">
      <c r="A10" s="84" t="s">
        <v>104</v>
      </c>
      <c r="B10" s="117">
        <f>B4*B6</f>
        <v>40</v>
      </c>
      <c r="D10" s="82"/>
    </row>
    <row r="11" spans="1:7" x14ac:dyDescent="0.3">
      <c r="A11" s="85"/>
      <c r="B11" s="85"/>
      <c r="D11" s="82"/>
    </row>
    <row r="12" spans="1:7" x14ac:dyDescent="0.3">
      <c r="A12" s="86" t="s">
        <v>43</v>
      </c>
      <c r="B12" s="103" t="s">
        <v>44</v>
      </c>
      <c r="C12" s="98" t="s">
        <v>45</v>
      </c>
      <c r="D12" s="104" t="s">
        <v>46</v>
      </c>
      <c r="E12" s="97"/>
    </row>
    <row r="13" spans="1:7" x14ac:dyDescent="0.3">
      <c r="A13" s="84" t="s">
        <v>47</v>
      </c>
      <c r="B13" s="85"/>
      <c r="C13" s="95"/>
      <c r="D13" s="89"/>
    </row>
    <row r="14" spans="1:7" x14ac:dyDescent="0.3">
      <c r="A14" s="87" t="s">
        <v>48</v>
      </c>
      <c r="B14" s="105">
        <v>0.1</v>
      </c>
      <c r="C14" s="99">
        <f>B14*B4*B6</f>
        <v>4</v>
      </c>
      <c r="D14" s="88"/>
      <c r="E14" s="94"/>
    </row>
    <row r="15" spans="1:7" x14ac:dyDescent="0.3">
      <c r="A15" s="87" t="s">
        <v>49</v>
      </c>
      <c r="B15" s="120">
        <f>B5-B14-B21-C3-B18-B19-B17</f>
        <v>0.72000000000000008</v>
      </c>
      <c r="C15" s="121">
        <f>((B5-B21-B14-B18-B19-B17)*B4*B6)-B2</f>
        <v>88.799999999999983</v>
      </c>
      <c r="D15" s="88"/>
      <c r="E15" s="94"/>
    </row>
    <row r="16" spans="1:7" x14ac:dyDescent="0.3">
      <c r="A16" s="87" t="s">
        <v>50</v>
      </c>
      <c r="B16" s="85"/>
      <c r="C16" s="115">
        <f>SUM(C14:C15)</f>
        <v>92.799999999999983</v>
      </c>
      <c r="D16" s="89"/>
    </row>
    <row r="17" spans="1:5" x14ac:dyDescent="0.3">
      <c r="A17" s="84" t="s">
        <v>51</v>
      </c>
      <c r="B17" s="120">
        <v>0.1</v>
      </c>
      <c r="C17" s="115">
        <f>B17*B4*B6</f>
        <v>4</v>
      </c>
      <c r="D17" s="106"/>
      <c r="E17" s="95"/>
    </row>
    <row r="18" spans="1:5" x14ac:dyDescent="0.3">
      <c r="A18" s="84" t="s">
        <v>52</v>
      </c>
      <c r="B18" s="102">
        <v>0.12</v>
      </c>
      <c r="C18" s="114">
        <f>B18*B4*B6</f>
        <v>4.8</v>
      </c>
      <c r="D18" s="116">
        <f>C18/B18</f>
        <v>40</v>
      </c>
      <c r="E18" s="96"/>
    </row>
    <row r="19" spans="1:5" x14ac:dyDescent="0.3">
      <c r="A19" s="84" t="s">
        <v>53</v>
      </c>
      <c r="B19" s="102">
        <v>0.06</v>
      </c>
      <c r="C19" s="114">
        <f>B19*B4*B6</f>
        <v>2.4</v>
      </c>
      <c r="D19" s="116">
        <f>C19/B19</f>
        <v>40</v>
      </c>
      <c r="E19" s="96"/>
    </row>
    <row r="20" spans="1:5" x14ac:dyDescent="0.3">
      <c r="A20" s="84" t="s">
        <v>111</v>
      </c>
      <c r="B20" s="102">
        <v>0</v>
      </c>
      <c r="C20" s="114">
        <f>B20*B4*B6</f>
        <v>0</v>
      </c>
      <c r="D20" s="116">
        <v>0</v>
      </c>
      <c r="E20" s="96"/>
    </row>
    <row r="21" spans="1:5" x14ac:dyDescent="0.3">
      <c r="A21" s="84" t="s">
        <v>115</v>
      </c>
      <c r="B21" s="102">
        <v>0.4</v>
      </c>
      <c r="C21" s="114">
        <f>B21*B4*B6</f>
        <v>16</v>
      </c>
      <c r="D21" s="107"/>
      <c r="E21" s="96"/>
    </row>
    <row r="22" spans="1:5" ht="15.75" thickBot="1" x14ac:dyDescent="0.35">
      <c r="A22" s="110" t="s">
        <v>116</v>
      </c>
      <c r="B22" s="119" t="s">
        <v>118</v>
      </c>
      <c r="C22" s="111"/>
      <c r="D22" s="112"/>
    </row>
    <row r="27" spans="1:5" x14ac:dyDescent="0.3">
      <c r="B27" s="78"/>
      <c r="C27" s="77"/>
    </row>
    <row r="29" spans="1:5" x14ac:dyDescent="0.3">
      <c r="B29" s="78"/>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G29"/>
  <sheetViews>
    <sheetView workbookViewId="0">
      <selection activeCell="I32" sqref="I32"/>
    </sheetView>
  </sheetViews>
  <sheetFormatPr baseColWidth="10" defaultRowHeight="15.05" x14ac:dyDescent="0.3"/>
  <cols>
    <col min="1" max="1" width="35.6640625" customWidth="1"/>
    <col min="2" max="2" width="14.109375" customWidth="1"/>
    <col min="3" max="4" width="12.44140625" bestFit="1" customWidth="1"/>
    <col min="5" max="5" width="12.44140625" customWidth="1"/>
    <col min="6" max="255" width="11.44140625"/>
    <col min="256" max="256" width="34.88671875" bestFit="1" customWidth="1"/>
    <col min="257" max="257" width="11.5546875" customWidth="1"/>
    <col min="258" max="259" width="12.44140625" bestFit="1" customWidth="1"/>
    <col min="260" max="260" width="11.44140625"/>
    <col min="261" max="261" width="17.44140625" bestFit="1" customWidth="1"/>
    <col min="262" max="511" width="11.44140625"/>
    <col min="512" max="512" width="34.88671875" bestFit="1" customWidth="1"/>
    <col min="513" max="513" width="11.5546875" customWidth="1"/>
    <col min="514" max="515" width="12.44140625" bestFit="1" customWidth="1"/>
    <col min="516" max="516" width="11.44140625"/>
    <col min="517" max="517" width="17.44140625" bestFit="1" customWidth="1"/>
    <col min="518" max="767" width="11.44140625"/>
    <col min="768" max="768" width="34.88671875" bestFit="1" customWidth="1"/>
    <col min="769" max="769" width="11.5546875" customWidth="1"/>
    <col min="770" max="771" width="12.44140625" bestFit="1" customWidth="1"/>
    <col min="772" max="772" width="11.44140625"/>
    <col min="773" max="773" width="17.44140625" bestFit="1" customWidth="1"/>
    <col min="774" max="1023" width="11.44140625"/>
    <col min="1024" max="1024" width="34.88671875" bestFit="1" customWidth="1"/>
    <col min="1025" max="1025" width="11.5546875" customWidth="1"/>
    <col min="1026" max="1027" width="12.44140625" bestFit="1" customWidth="1"/>
    <col min="1028" max="1028" width="11.44140625"/>
    <col min="1029" max="1029" width="17.44140625" bestFit="1" customWidth="1"/>
    <col min="1030" max="1279" width="11.44140625"/>
    <col min="1280" max="1280" width="34.88671875" bestFit="1" customWidth="1"/>
    <col min="1281" max="1281" width="11.5546875" customWidth="1"/>
    <col min="1282" max="1283" width="12.44140625" bestFit="1" customWidth="1"/>
    <col min="1284" max="1284" width="11.44140625"/>
    <col min="1285" max="1285" width="17.44140625" bestFit="1" customWidth="1"/>
    <col min="1286" max="1535" width="11.44140625"/>
    <col min="1536" max="1536" width="34.88671875" bestFit="1" customWidth="1"/>
    <col min="1537" max="1537" width="11.5546875" customWidth="1"/>
    <col min="1538" max="1539" width="12.44140625" bestFit="1" customWidth="1"/>
    <col min="1540" max="1540" width="11.44140625"/>
    <col min="1541" max="1541" width="17.44140625" bestFit="1" customWidth="1"/>
    <col min="1542" max="1791" width="11.44140625"/>
    <col min="1792" max="1792" width="34.88671875" bestFit="1" customWidth="1"/>
    <col min="1793" max="1793" width="11.5546875" customWidth="1"/>
    <col min="1794" max="1795" width="12.44140625" bestFit="1" customWidth="1"/>
    <col min="1796" max="1796" width="11.44140625"/>
    <col min="1797" max="1797" width="17.44140625" bestFit="1" customWidth="1"/>
    <col min="1798" max="2047" width="11.44140625"/>
    <col min="2048" max="2048" width="34.88671875" bestFit="1" customWidth="1"/>
    <col min="2049" max="2049" width="11.5546875" customWidth="1"/>
    <col min="2050" max="2051" width="12.44140625" bestFit="1" customWidth="1"/>
    <col min="2052" max="2052" width="11.44140625"/>
    <col min="2053" max="2053" width="17.44140625" bestFit="1" customWidth="1"/>
    <col min="2054" max="2303" width="11.44140625"/>
    <col min="2304" max="2304" width="34.88671875" bestFit="1" customWidth="1"/>
    <col min="2305" max="2305" width="11.5546875" customWidth="1"/>
    <col min="2306" max="2307" width="12.44140625" bestFit="1" customWidth="1"/>
    <col min="2308" max="2308" width="11.44140625"/>
    <col min="2309" max="2309" width="17.44140625" bestFit="1" customWidth="1"/>
    <col min="2310" max="2559" width="11.44140625"/>
    <col min="2560" max="2560" width="34.88671875" bestFit="1" customWidth="1"/>
    <col min="2561" max="2561" width="11.5546875" customWidth="1"/>
    <col min="2562" max="2563" width="12.44140625" bestFit="1" customWidth="1"/>
    <col min="2564" max="2564" width="11.44140625"/>
    <col min="2565" max="2565" width="17.44140625" bestFit="1" customWidth="1"/>
    <col min="2566" max="2815" width="11.44140625"/>
    <col min="2816" max="2816" width="34.88671875" bestFit="1" customWidth="1"/>
    <col min="2817" max="2817" width="11.5546875" customWidth="1"/>
    <col min="2818" max="2819" width="12.44140625" bestFit="1" customWidth="1"/>
    <col min="2820" max="2820" width="11.44140625"/>
    <col min="2821" max="2821" width="17.44140625" bestFit="1" customWidth="1"/>
    <col min="2822" max="3071" width="11.44140625"/>
    <col min="3072" max="3072" width="34.88671875" bestFit="1" customWidth="1"/>
    <col min="3073" max="3073" width="11.5546875" customWidth="1"/>
    <col min="3074" max="3075" width="12.44140625" bestFit="1" customWidth="1"/>
    <col min="3076" max="3076" width="11.44140625"/>
    <col min="3077" max="3077" width="17.44140625" bestFit="1" customWidth="1"/>
    <col min="3078" max="3327" width="11.44140625"/>
    <col min="3328" max="3328" width="34.88671875" bestFit="1" customWidth="1"/>
    <col min="3329" max="3329" width="11.5546875" customWidth="1"/>
    <col min="3330" max="3331" width="12.44140625" bestFit="1" customWidth="1"/>
    <col min="3332" max="3332" width="11.44140625"/>
    <col min="3333" max="3333" width="17.44140625" bestFit="1" customWidth="1"/>
    <col min="3334" max="3583" width="11.44140625"/>
    <col min="3584" max="3584" width="34.88671875" bestFit="1" customWidth="1"/>
    <col min="3585" max="3585" width="11.5546875" customWidth="1"/>
    <col min="3586" max="3587" width="12.44140625" bestFit="1" customWidth="1"/>
    <col min="3588" max="3588" width="11.44140625"/>
    <col min="3589" max="3589" width="17.44140625" bestFit="1" customWidth="1"/>
    <col min="3590" max="3839" width="11.44140625"/>
    <col min="3840" max="3840" width="34.88671875" bestFit="1" customWidth="1"/>
    <col min="3841" max="3841" width="11.5546875" customWidth="1"/>
    <col min="3842" max="3843" width="12.44140625" bestFit="1" customWidth="1"/>
    <col min="3844" max="3844" width="11.44140625"/>
    <col min="3845" max="3845" width="17.44140625" bestFit="1" customWidth="1"/>
    <col min="3846" max="4095" width="11.44140625"/>
    <col min="4096" max="4096" width="34.88671875" bestFit="1" customWidth="1"/>
    <col min="4097" max="4097" width="11.5546875" customWidth="1"/>
    <col min="4098" max="4099" width="12.44140625" bestFit="1" customWidth="1"/>
    <col min="4100" max="4100" width="11.44140625"/>
    <col min="4101" max="4101" width="17.44140625" bestFit="1" customWidth="1"/>
    <col min="4102" max="4351" width="11.44140625"/>
    <col min="4352" max="4352" width="34.88671875" bestFit="1" customWidth="1"/>
    <col min="4353" max="4353" width="11.5546875" customWidth="1"/>
    <col min="4354" max="4355" width="12.44140625" bestFit="1" customWidth="1"/>
    <col min="4356" max="4356" width="11.44140625"/>
    <col min="4357" max="4357" width="17.44140625" bestFit="1" customWidth="1"/>
    <col min="4358" max="4607" width="11.44140625"/>
    <col min="4608" max="4608" width="34.88671875" bestFit="1" customWidth="1"/>
    <col min="4609" max="4609" width="11.5546875" customWidth="1"/>
    <col min="4610" max="4611" width="12.44140625" bestFit="1" customWidth="1"/>
    <col min="4612" max="4612" width="11.44140625"/>
    <col min="4613" max="4613" width="17.44140625" bestFit="1" customWidth="1"/>
    <col min="4614" max="4863" width="11.44140625"/>
    <col min="4864" max="4864" width="34.88671875" bestFit="1" customWidth="1"/>
    <col min="4865" max="4865" width="11.5546875" customWidth="1"/>
    <col min="4866" max="4867" width="12.44140625" bestFit="1" customWidth="1"/>
    <col min="4868" max="4868" width="11.44140625"/>
    <col min="4869" max="4869" width="17.44140625" bestFit="1" customWidth="1"/>
    <col min="4870" max="5119" width="11.44140625"/>
    <col min="5120" max="5120" width="34.88671875" bestFit="1" customWidth="1"/>
    <col min="5121" max="5121" width="11.5546875" customWidth="1"/>
    <col min="5122" max="5123" width="12.44140625" bestFit="1" customWidth="1"/>
    <col min="5124" max="5124" width="11.44140625"/>
    <col min="5125" max="5125" width="17.44140625" bestFit="1" customWidth="1"/>
    <col min="5126" max="5375" width="11.44140625"/>
    <col min="5376" max="5376" width="34.88671875" bestFit="1" customWidth="1"/>
    <col min="5377" max="5377" width="11.5546875" customWidth="1"/>
    <col min="5378" max="5379" width="12.44140625" bestFit="1" customWidth="1"/>
    <col min="5380" max="5380" width="11.44140625"/>
    <col min="5381" max="5381" width="17.44140625" bestFit="1" customWidth="1"/>
    <col min="5382" max="5631" width="11.44140625"/>
    <col min="5632" max="5632" width="34.88671875" bestFit="1" customWidth="1"/>
    <col min="5633" max="5633" width="11.5546875" customWidth="1"/>
    <col min="5634" max="5635" width="12.44140625" bestFit="1" customWidth="1"/>
    <col min="5636" max="5636" width="11.44140625"/>
    <col min="5637" max="5637" width="17.44140625" bestFit="1" customWidth="1"/>
    <col min="5638" max="5887" width="11.44140625"/>
    <col min="5888" max="5888" width="34.88671875" bestFit="1" customWidth="1"/>
    <col min="5889" max="5889" width="11.5546875" customWidth="1"/>
    <col min="5890" max="5891" width="12.44140625" bestFit="1" customWidth="1"/>
    <col min="5892" max="5892" width="11.44140625"/>
    <col min="5893" max="5893" width="17.44140625" bestFit="1" customWidth="1"/>
    <col min="5894" max="6143" width="11.44140625"/>
    <col min="6144" max="6144" width="34.88671875" bestFit="1" customWidth="1"/>
    <col min="6145" max="6145" width="11.5546875" customWidth="1"/>
    <col min="6146" max="6147" width="12.44140625" bestFit="1" customWidth="1"/>
    <col min="6148" max="6148" width="11.44140625"/>
    <col min="6149" max="6149" width="17.44140625" bestFit="1" customWidth="1"/>
    <col min="6150" max="6399" width="11.44140625"/>
    <col min="6400" max="6400" width="34.88671875" bestFit="1" customWidth="1"/>
    <col min="6401" max="6401" width="11.5546875" customWidth="1"/>
    <col min="6402" max="6403" width="12.44140625" bestFit="1" customWidth="1"/>
    <col min="6404" max="6404" width="11.44140625"/>
    <col min="6405" max="6405" width="17.44140625" bestFit="1" customWidth="1"/>
    <col min="6406" max="6655" width="11.44140625"/>
    <col min="6656" max="6656" width="34.88671875" bestFit="1" customWidth="1"/>
    <col min="6657" max="6657" width="11.5546875" customWidth="1"/>
    <col min="6658" max="6659" width="12.44140625" bestFit="1" customWidth="1"/>
    <col min="6660" max="6660" width="11.44140625"/>
    <col min="6661" max="6661" width="17.44140625" bestFit="1" customWidth="1"/>
    <col min="6662" max="6911" width="11.44140625"/>
    <col min="6912" max="6912" width="34.88671875" bestFit="1" customWidth="1"/>
    <col min="6913" max="6913" width="11.5546875" customWidth="1"/>
    <col min="6914" max="6915" width="12.44140625" bestFit="1" customWidth="1"/>
    <col min="6916" max="6916" width="11.44140625"/>
    <col min="6917" max="6917" width="17.44140625" bestFit="1" customWidth="1"/>
    <col min="6918" max="7167" width="11.44140625"/>
    <col min="7168" max="7168" width="34.88671875" bestFit="1" customWidth="1"/>
    <col min="7169" max="7169" width="11.5546875" customWidth="1"/>
    <col min="7170" max="7171" width="12.44140625" bestFit="1" customWidth="1"/>
    <col min="7172" max="7172" width="11.44140625"/>
    <col min="7173" max="7173" width="17.44140625" bestFit="1" customWidth="1"/>
    <col min="7174" max="7423" width="11.44140625"/>
    <col min="7424" max="7424" width="34.88671875" bestFit="1" customWidth="1"/>
    <col min="7425" max="7425" width="11.5546875" customWidth="1"/>
    <col min="7426" max="7427" width="12.44140625" bestFit="1" customWidth="1"/>
    <col min="7428" max="7428" width="11.44140625"/>
    <col min="7429" max="7429" width="17.44140625" bestFit="1" customWidth="1"/>
    <col min="7430" max="7679" width="11.44140625"/>
    <col min="7680" max="7680" width="34.88671875" bestFit="1" customWidth="1"/>
    <col min="7681" max="7681" width="11.5546875" customWidth="1"/>
    <col min="7682" max="7683" width="12.44140625" bestFit="1" customWidth="1"/>
    <col min="7684" max="7684" width="11.44140625"/>
    <col min="7685" max="7685" width="17.44140625" bestFit="1" customWidth="1"/>
    <col min="7686" max="7935" width="11.44140625"/>
    <col min="7936" max="7936" width="34.88671875" bestFit="1" customWidth="1"/>
    <col min="7937" max="7937" width="11.5546875" customWidth="1"/>
    <col min="7938" max="7939" width="12.44140625" bestFit="1" customWidth="1"/>
    <col min="7940" max="7940" width="11.44140625"/>
    <col min="7941" max="7941" width="17.44140625" bestFit="1" customWidth="1"/>
    <col min="7942" max="8191" width="11.44140625"/>
    <col min="8192" max="8192" width="34.88671875" bestFit="1" customWidth="1"/>
    <col min="8193" max="8193" width="11.5546875" customWidth="1"/>
    <col min="8194" max="8195" width="12.44140625" bestFit="1" customWidth="1"/>
    <col min="8196" max="8196" width="11.44140625"/>
    <col min="8197" max="8197" width="17.44140625" bestFit="1" customWidth="1"/>
    <col min="8198" max="8447" width="11.44140625"/>
    <col min="8448" max="8448" width="34.88671875" bestFit="1" customWidth="1"/>
    <col min="8449" max="8449" width="11.5546875" customWidth="1"/>
    <col min="8450" max="8451" width="12.44140625" bestFit="1" customWidth="1"/>
    <col min="8452" max="8452" width="11.44140625"/>
    <col min="8453" max="8453" width="17.44140625" bestFit="1" customWidth="1"/>
    <col min="8454" max="8703" width="11.44140625"/>
    <col min="8704" max="8704" width="34.88671875" bestFit="1" customWidth="1"/>
    <col min="8705" max="8705" width="11.5546875" customWidth="1"/>
    <col min="8706" max="8707" width="12.44140625" bestFit="1" customWidth="1"/>
    <col min="8708" max="8708" width="11.44140625"/>
    <col min="8709" max="8709" width="17.44140625" bestFit="1" customWidth="1"/>
    <col min="8710" max="8959" width="11.44140625"/>
    <col min="8960" max="8960" width="34.88671875" bestFit="1" customWidth="1"/>
    <col min="8961" max="8961" width="11.5546875" customWidth="1"/>
    <col min="8962" max="8963" width="12.44140625" bestFit="1" customWidth="1"/>
    <col min="8964" max="8964" width="11.44140625"/>
    <col min="8965" max="8965" width="17.44140625" bestFit="1" customWidth="1"/>
    <col min="8966" max="9215" width="11.44140625"/>
    <col min="9216" max="9216" width="34.88671875" bestFit="1" customWidth="1"/>
    <col min="9217" max="9217" width="11.5546875" customWidth="1"/>
    <col min="9218" max="9219" width="12.44140625" bestFit="1" customWidth="1"/>
    <col min="9220" max="9220" width="11.44140625"/>
    <col min="9221" max="9221" width="17.44140625" bestFit="1" customWidth="1"/>
    <col min="9222" max="9471" width="11.44140625"/>
    <col min="9472" max="9472" width="34.88671875" bestFit="1" customWidth="1"/>
    <col min="9473" max="9473" width="11.5546875" customWidth="1"/>
    <col min="9474" max="9475" width="12.44140625" bestFit="1" customWidth="1"/>
    <col min="9476" max="9476" width="11.44140625"/>
    <col min="9477" max="9477" width="17.44140625" bestFit="1" customWidth="1"/>
    <col min="9478" max="9727" width="11.44140625"/>
    <col min="9728" max="9728" width="34.88671875" bestFit="1" customWidth="1"/>
    <col min="9729" max="9729" width="11.5546875" customWidth="1"/>
    <col min="9730" max="9731" width="12.44140625" bestFit="1" customWidth="1"/>
    <col min="9732" max="9732" width="11.44140625"/>
    <col min="9733" max="9733" width="17.44140625" bestFit="1" customWidth="1"/>
    <col min="9734" max="9983" width="11.44140625"/>
    <col min="9984" max="9984" width="34.88671875" bestFit="1" customWidth="1"/>
    <col min="9985" max="9985" width="11.5546875" customWidth="1"/>
    <col min="9986" max="9987" width="12.44140625" bestFit="1" customWidth="1"/>
    <col min="9988" max="9988" width="11.44140625"/>
    <col min="9989" max="9989" width="17.44140625" bestFit="1" customWidth="1"/>
    <col min="9990" max="10239" width="11.44140625"/>
    <col min="10240" max="10240" width="34.88671875" bestFit="1" customWidth="1"/>
    <col min="10241" max="10241" width="11.5546875" customWidth="1"/>
    <col min="10242" max="10243" width="12.44140625" bestFit="1" customWidth="1"/>
    <col min="10244" max="10244" width="11.44140625"/>
    <col min="10245" max="10245" width="17.44140625" bestFit="1" customWidth="1"/>
    <col min="10246" max="10495" width="11.44140625"/>
    <col min="10496" max="10496" width="34.88671875" bestFit="1" customWidth="1"/>
    <col min="10497" max="10497" width="11.5546875" customWidth="1"/>
    <col min="10498" max="10499" width="12.44140625" bestFit="1" customWidth="1"/>
    <col min="10500" max="10500" width="11.44140625"/>
    <col min="10501" max="10501" width="17.44140625" bestFit="1" customWidth="1"/>
    <col min="10502" max="10751" width="11.44140625"/>
    <col min="10752" max="10752" width="34.88671875" bestFit="1" customWidth="1"/>
    <col min="10753" max="10753" width="11.5546875" customWidth="1"/>
    <col min="10754" max="10755" width="12.44140625" bestFit="1" customWidth="1"/>
    <col min="10756" max="10756" width="11.44140625"/>
    <col min="10757" max="10757" width="17.44140625" bestFit="1" customWidth="1"/>
    <col min="10758" max="11007" width="11.44140625"/>
    <col min="11008" max="11008" width="34.88671875" bestFit="1" customWidth="1"/>
    <col min="11009" max="11009" width="11.5546875" customWidth="1"/>
    <col min="11010" max="11011" width="12.44140625" bestFit="1" customWidth="1"/>
    <col min="11012" max="11012" width="11.44140625"/>
    <col min="11013" max="11013" width="17.44140625" bestFit="1" customWidth="1"/>
    <col min="11014" max="11263" width="11.44140625"/>
    <col min="11264" max="11264" width="34.88671875" bestFit="1" customWidth="1"/>
    <col min="11265" max="11265" width="11.5546875" customWidth="1"/>
    <col min="11266" max="11267" width="12.44140625" bestFit="1" customWidth="1"/>
    <col min="11268" max="11268" width="11.44140625"/>
    <col min="11269" max="11269" width="17.44140625" bestFit="1" customWidth="1"/>
    <col min="11270" max="11519" width="11.44140625"/>
    <col min="11520" max="11520" width="34.88671875" bestFit="1" customWidth="1"/>
    <col min="11521" max="11521" width="11.5546875" customWidth="1"/>
    <col min="11522" max="11523" width="12.44140625" bestFit="1" customWidth="1"/>
    <col min="11524" max="11524" width="11.44140625"/>
    <col min="11525" max="11525" width="17.44140625" bestFit="1" customWidth="1"/>
    <col min="11526" max="11775" width="11.44140625"/>
    <col min="11776" max="11776" width="34.88671875" bestFit="1" customWidth="1"/>
    <col min="11777" max="11777" width="11.5546875" customWidth="1"/>
    <col min="11778" max="11779" width="12.44140625" bestFit="1" customWidth="1"/>
    <col min="11780" max="11780" width="11.44140625"/>
    <col min="11781" max="11781" width="17.44140625" bestFit="1" customWidth="1"/>
    <col min="11782" max="12031" width="11.44140625"/>
    <col min="12032" max="12032" width="34.88671875" bestFit="1" customWidth="1"/>
    <col min="12033" max="12033" width="11.5546875" customWidth="1"/>
    <col min="12034" max="12035" width="12.44140625" bestFit="1" customWidth="1"/>
    <col min="12036" max="12036" width="11.44140625"/>
    <col min="12037" max="12037" width="17.44140625" bestFit="1" customWidth="1"/>
    <col min="12038" max="12287" width="11.44140625"/>
    <col min="12288" max="12288" width="34.88671875" bestFit="1" customWidth="1"/>
    <col min="12289" max="12289" width="11.5546875" customWidth="1"/>
    <col min="12290" max="12291" width="12.44140625" bestFit="1" customWidth="1"/>
    <col min="12292" max="12292" width="11.44140625"/>
    <col min="12293" max="12293" width="17.44140625" bestFit="1" customWidth="1"/>
    <col min="12294" max="12543" width="11.44140625"/>
    <col min="12544" max="12544" width="34.88671875" bestFit="1" customWidth="1"/>
    <col min="12545" max="12545" width="11.5546875" customWidth="1"/>
    <col min="12546" max="12547" width="12.44140625" bestFit="1" customWidth="1"/>
    <col min="12548" max="12548" width="11.44140625"/>
    <col min="12549" max="12549" width="17.44140625" bestFit="1" customWidth="1"/>
    <col min="12550" max="12799" width="11.44140625"/>
    <col min="12800" max="12800" width="34.88671875" bestFit="1" customWidth="1"/>
    <col min="12801" max="12801" width="11.5546875" customWidth="1"/>
    <col min="12802" max="12803" width="12.44140625" bestFit="1" customWidth="1"/>
    <col min="12804" max="12804" width="11.44140625"/>
    <col min="12805" max="12805" width="17.44140625" bestFit="1" customWidth="1"/>
    <col min="12806" max="13055" width="11.44140625"/>
    <col min="13056" max="13056" width="34.88671875" bestFit="1" customWidth="1"/>
    <col min="13057" max="13057" width="11.5546875" customWidth="1"/>
    <col min="13058" max="13059" width="12.44140625" bestFit="1" customWidth="1"/>
    <col min="13060" max="13060" width="11.44140625"/>
    <col min="13061" max="13061" width="17.44140625" bestFit="1" customWidth="1"/>
    <col min="13062" max="13311" width="11.44140625"/>
    <col min="13312" max="13312" width="34.88671875" bestFit="1" customWidth="1"/>
    <col min="13313" max="13313" width="11.5546875" customWidth="1"/>
    <col min="13314" max="13315" width="12.44140625" bestFit="1" customWidth="1"/>
    <col min="13316" max="13316" width="11.44140625"/>
    <col min="13317" max="13317" width="17.44140625" bestFit="1" customWidth="1"/>
    <col min="13318" max="13567" width="11.44140625"/>
    <col min="13568" max="13568" width="34.88671875" bestFit="1" customWidth="1"/>
    <col min="13569" max="13569" width="11.5546875" customWidth="1"/>
    <col min="13570" max="13571" width="12.44140625" bestFit="1" customWidth="1"/>
    <col min="13572" max="13572" width="11.44140625"/>
    <col min="13573" max="13573" width="17.44140625" bestFit="1" customWidth="1"/>
    <col min="13574" max="13823" width="11.44140625"/>
    <col min="13824" max="13824" width="34.88671875" bestFit="1" customWidth="1"/>
    <col min="13825" max="13825" width="11.5546875" customWidth="1"/>
    <col min="13826" max="13827" width="12.44140625" bestFit="1" customWidth="1"/>
    <col min="13828" max="13828" width="11.44140625"/>
    <col min="13829" max="13829" width="17.44140625" bestFit="1" customWidth="1"/>
    <col min="13830" max="14079" width="11.44140625"/>
    <col min="14080" max="14080" width="34.88671875" bestFit="1" customWidth="1"/>
    <col min="14081" max="14081" width="11.5546875" customWidth="1"/>
    <col min="14082" max="14083" width="12.44140625" bestFit="1" customWidth="1"/>
    <col min="14084" max="14084" width="11.44140625"/>
    <col min="14085" max="14085" width="17.44140625" bestFit="1" customWidth="1"/>
    <col min="14086" max="14335" width="11.44140625"/>
    <col min="14336" max="14336" width="34.88671875" bestFit="1" customWidth="1"/>
    <col min="14337" max="14337" width="11.5546875" customWidth="1"/>
    <col min="14338" max="14339" width="12.44140625" bestFit="1" customWidth="1"/>
    <col min="14340" max="14340" width="11.44140625"/>
    <col min="14341" max="14341" width="17.44140625" bestFit="1" customWidth="1"/>
    <col min="14342" max="14591" width="11.44140625"/>
    <col min="14592" max="14592" width="34.88671875" bestFit="1" customWidth="1"/>
    <col min="14593" max="14593" width="11.5546875" customWidth="1"/>
    <col min="14594" max="14595" width="12.44140625" bestFit="1" customWidth="1"/>
    <col min="14596" max="14596" width="11.44140625"/>
    <col min="14597" max="14597" width="17.44140625" bestFit="1" customWidth="1"/>
    <col min="14598" max="14847" width="11.44140625"/>
    <col min="14848" max="14848" width="34.88671875" bestFit="1" customWidth="1"/>
    <col min="14849" max="14849" width="11.5546875" customWidth="1"/>
    <col min="14850" max="14851" width="12.44140625" bestFit="1" customWidth="1"/>
    <col min="14852" max="14852" width="11.44140625"/>
    <col min="14853" max="14853" width="17.44140625" bestFit="1" customWidth="1"/>
    <col min="14854" max="15103" width="11.44140625"/>
    <col min="15104" max="15104" width="34.88671875" bestFit="1" customWidth="1"/>
    <col min="15105" max="15105" width="11.5546875" customWidth="1"/>
    <col min="15106" max="15107" width="12.44140625" bestFit="1" customWidth="1"/>
    <col min="15108" max="15108" width="11.44140625"/>
    <col min="15109" max="15109" width="17.44140625" bestFit="1" customWidth="1"/>
    <col min="15110" max="15359" width="11.44140625"/>
    <col min="15360" max="15360" width="34.88671875" bestFit="1" customWidth="1"/>
    <col min="15361" max="15361" width="11.5546875" customWidth="1"/>
    <col min="15362" max="15363" width="12.44140625" bestFit="1" customWidth="1"/>
    <col min="15364" max="15364" width="11.44140625"/>
    <col min="15365" max="15365" width="17.44140625" bestFit="1" customWidth="1"/>
    <col min="15366" max="15615" width="11.44140625"/>
    <col min="15616" max="15616" width="34.88671875" bestFit="1" customWidth="1"/>
    <col min="15617" max="15617" width="11.5546875" customWidth="1"/>
    <col min="15618" max="15619" width="12.44140625" bestFit="1" customWidth="1"/>
    <col min="15620" max="15620" width="11.44140625"/>
    <col min="15621" max="15621" width="17.44140625" bestFit="1" customWidth="1"/>
    <col min="15622" max="15871" width="11.44140625"/>
    <col min="15872" max="15872" width="34.88671875" bestFit="1" customWidth="1"/>
    <col min="15873" max="15873" width="11.5546875" customWidth="1"/>
    <col min="15874" max="15875" width="12.44140625" bestFit="1" customWidth="1"/>
    <col min="15876" max="15876" width="11.44140625"/>
    <col min="15877" max="15877" width="17.44140625" bestFit="1" customWidth="1"/>
    <col min="15878" max="16127" width="11.44140625"/>
    <col min="16128" max="16128" width="34.88671875" bestFit="1" customWidth="1"/>
    <col min="16129" max="16129" width="11.5546875" customWidth="1"/>
    <col min="16130" max="16131" width="12.44140625" bestFit="1" customWidth="1"/>
    <col min="16132" max="16132" width="11.44140625"/>
    <col min="16133" max="16133" width="17.44140625" bestFit="1" customWidth="1"/>
    <col min="16134" max="16384" width="11.44140625"/>
  </cols>
  <sheetData>
    <row r="1" spans="1:7" x14ac:dyDescent="0.3">
      <c r="A1" s="108"/>
      <c r="B1" s="100" t="s">
        <v>112</v>
      </c>
      <c r="C1" s="79"/>
      <c r="D1" s="80"/>
    </row>
    <row r="2" spans="1:7" x14ac:dyDescent="0.3">
      <c r="A2" s="109" t="s">
        <v>114</v>
      </c>
      <c r="B2" s="101">
        <v>120</v>
      </c>
      <c r="C2" s="95" t="s">
        <v>117</v>
      </c>
      <c r="D2" s="82"/>
    </row>
    <row r="3" spans="1:7" x14ac:dyDescent="0.3">
      <c r="A3" s="81" t="s">
        <v>39</v>
      </c>
      <c r="B3" s="102">
        <v>3000</v>
      </c>
      <c r="C3" s="95">
        <v>3</v>
      </c>
      <c r="D3" s="82"/>
    </row>
    <row r="4" spans="1:7" x14ac:dyDescent="0.3">
      <c r="A4" s="81" t="s">
        <v>40</v>
      </c>
      <c r="B4" s="85">
        <f>(B3/1000)+1</f>
        <v>4</v>
      </c>
      <c r="D4" s="82"/>
    </row>
    <row r="5" spans="1:7" x14ac:dyDescent="0.3">
      <c r="A5" s="81" t="s">
        <v>41</v>
      </c>
      <c r="B5" s="113">
        <f>3+1+B21+B14</f>
        <v>4.54</v>
      </c>
      <c r="D5" s="82"/>
    </row>
    <row r="6" spans="1:7" x14ac:dyDescent="0.3">
      <c r="A6" s="81" t="s">
        <v>42</v>
      </c>
      <c r="B6" s="102">
        <v>18.7</v>
      </c>
      <c r="D6" s="82"/>
      <c r="G6" s="93"/>
    </row>
    <row r="7" spans="1:7" x14ac:dyDescent="0.3">
      <c r="A7" s="83" t="s">
        <v>113</v>
      </c>
      <c r="B7" s="118">
        <f>B4*B5*B6</f>
        <v>339.59199999999998</v>
      </c>
      <c r="C7" s="97"/>
      <c r="D7" s="82"/>
    </row>
    <row r="8" spans="1:7" x14ac:dyDescent="0.3">
      <c r="A8" s="81"/>
      <c r="B8" s="103"/>
      <c r="D8" s="82"/>
    </row>
    <row r="9" spans="1:7" x14ac:dyDescent="0.3">
      <c r="A9" s="84" t="s">
        <v>105</v>
      </c>
      <c r="B9" s="118">
        <f>B6+B4+B6+B4</f>
        <v>45.4</v>
      </c>
      <c r="D9" s="82"/>
    </row>
    <row r="10" spans="1:7" x14ac:dyDescent="0.3">
      <c r="A10" s="84" t="s">
        <v>104</v>
      </c>
      <c r="B10" s="118">
        <f>B4*B6</f>
        <v>74.8</v>
      </c>
      <c r="D10" s="82"/>
    </row>
    <row r="11" spans="1:7" x14ac:dyDescent="0.3">
      <c r="A11" s="85"/>
      <c r="B11" s="85"/>
      <c r="D11" s="82"/>
    </row>
    <row r="12" spans="1:7" x14ac:dyDescent="0.3">
      <c r="A12" s="86" t="s">
        <v>43</v>
      </c>
      <c r="B12" s="103" t="s">
        <v>44</v>
      </c>
      <c r="C12" s="98" t="s">
        <v>45</v>
      </c>
      <c r="D12" s="104" t="s">
        <v>46</v>
      </c>
      <c r="E12" s="97"/>
    </row>
    <row r="13" spans="1:7" x14ac:dyDescent="0.3">
      <c r="A13" s="84" t="s">
        <v>47</v>
      </c>
      <c r="B13" s="85"/>
      <c r="C13" s="95"/>
      <c r="D13" s="89"/>
    </row>
    <row r="14" spans="1:7" x14ac:dyDescent="0.3">
      <c r="A14" s="87" t="s">
        <v>48</v>
      </c>
      <c r="B14" s="105">
        <v>0.1</v>
      </c>
      <c r="C14" s="99">
        <f>B14*B4*B6</f>
        <v>7.48</v>
      </c>
      <c r="D14" s="88"/>
      <c r="E14" s="94"/>
    </row>
    <row r="15" spans="1:7" x14ac:dyDescent="0.3">
      <c r="A15" s="87" t="s">
        <v>49</v>
      </c>
      <c r="B15" s="120">
        <f>B5-B14-B21-C3-B18-B19-B17</f>
        <v>0.72000000000000008</v>
      </c>
      <c r="C15" s="121">
        <f>((B5-B21-B14-B18-B19-B17)*B4*B6)-B2</f>
        <v>158.25599999999991</v>
      </c>
      <c r="D15" s="88"/>
      <c r="E15" s="94"/>
    </row>
    <row r="16" spans="1:7" x14ac:dyDescent="0.3">
      <c r="A16" s="87" t="s">
        <v>50</v>
      </c>
      <c r="B16" s="85"/>
      <c r="C16" s="115">
        <f>SUM(C14:C15)</f>
        <v>165.7359999999999</v>
      </c>
      <c r="D16" s="89"/>
    </row>
    <row r="17" spans="1:5" x14ac:dyDescent="0.3">
      <c r="A17" s="84" t="s">
        <v>51</v>
      </c>
      <c r="B17" s="120">
        <v>0.1</v>
      </c>
      <c r="C17" s="115">
        <f>B17*B4*B6</f>
        <v>7.48</v>
      </c>
      <c r="D17" s="106"/>
      <c r="E17" s="95"/>
    </row>
    <row r="18" spans="1:5" x14ac:dyDescent="0.3">
      <c r="A18" s="84" t="s">
        <v>52</v>
      </c>
      <c r="B18" s="102">
        <v>0.12</v>
      </c>
      <c r="C18" s="114">
        <f>B18*B4*B6</f>
        <v>8.9759999999999991</v>
      </c>
      <c r="D18" s="116">
        <f>C18/B18</f>
        <v>74.8</v>
      </c>
      <c r="E18" s="96"/>
    </row>
    <row r="19" spans="1:5" x14ac:dyDescent="0.3">
      <c r="A19" s="84" t="s">
        <v>53</v>
      </c>
      <c r="B19" s="102">
        <v>0.06</v>
      </c>
      <c r="C19" s="114">
        <f>B19*B4*B6</f>
        <v>4.4879999999999995</v>
      </c>
      <c r="D19" s="116">
        <f>C19/B19</f>
        <v>74.8</v>
      </c>
      <c r="E19" s="96"/>
    </row>
    <row r="20" spans="1:5" x14ac:dyDescent="0.3">
      <c r="A20" s="84" t="s">
        <v>111</v>
      </c>
      <c r="B20" s="102">
        <v>0</v>
      </c>
      <c r="C20" s="114">
        <f>B20*B4*B6</f>
        <v>0</v>
      </c>
      <c r="D20" s="116">
        <v>0</v>
      </c>
      <c r="E20" s="96"/>
    </row>
    <row r="21" spans="1:5" x14ac:dyDescent="0.3">
      <c r="A21" s="84" t="s">
        <v>115</v>
      </c>
      <c r="B21" s="102">
        <v>0.44</v>
      </c>
      <c r="C21" s="114">
        <f>B21*B4*B6</f>
        <v>32.911999999999999</v>
      </c>
      <c r="D21" s="107"/>
      <c r="E21" s="96"/>
    </row>
    <row r="22" spans="1:5" ht="15.75" thickBot="1" x14ac:dyDescent="0.35">
      <c r="A22" s="110" t="s">
        <v>116</v>
      </c>
      <c r="B22" s="119" t="s">
        <v>118</v>
      </c>
      <c r="C22" s="111"/>
      <c r="D22" s="112"/>
    </row>
    <row r="27" spans="1:5" x14ac:dyDescent="0.3">
      <c r="B27" s="78"/>
      <c r="C27" s="77"/>
    </row>
    <row r="29" spans="1:5" x14ac:dyDescent="0.3">
      <c r="B29" s="78"/>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I628"/>
  <sheetViews>
    <sheetView tabSelected="1" view="pageBreakPreview" zoomScale="85" zoomScaleNormal="100" zoomScaleSheetLayoutView="85" workbookViewId="0">
      <selection activeCell="E12" sqref="E12"/>
    </sheetView>
  </sheetViews>
  <sheetFormatPr baseColWidth="10" defaultColWidth="11.44140625" defaultRowHeight="15.05" x14ac:dyDescent="0.3"/>
  <cols>
    <col min="1" max="1" width="11.44140625" style="130"/>
    <col min="2" max="2" width="82.109375" style="162" customWidth="1"/>
    <col min="3" max="3" width="14.88671875" style="130" customWidth="1"/>
    <col min="4" max="16384" width="11.44140625" style="130"/>
  </cols>
  <sheetData>
    <row r="1" spans="1:3" ht="22.6" customHeight="1" x14ac:dyDescent="0.3">
      <c r="A1" s="185" t="s">
        <v>122</v>
      </c>
      <c r="B1" s="186" t="s">
        <v>123</v>
      </c>
      <c r="C1" s="187" t="s">
        <v>124</v>
      </c>
    </row>
    <row r="2" spans="1:3" ht="22.6" customHeight="1" thickBot="1" x14ac:dyDescent="0.35">
      <c r="A2" s="188" t="s">
        <v>125</v>
      </c>
      <c r="B2" s="131" t="s">
        <v>126</v>
      </c>
      <c r="C2" s="189"/>
    </row>
    <row r="3" spans="1:3" ht="11.95" customHeight="1" thickTop="1" x14ac:dyDescent="0.3">
      <c r="A3" s="190"/>
      <c r="B3" s="132"/>
      <c r="C3" s="191"/>
    </row>
    <row r="4" spans="1:3" ht="16.399999999999999" x14ac:dyDescent="0.3">
      <c r="A4" s="192">
        <v>1</v>
      </c>
      <c r="B4" s="133" t="s">
        <v>127</v>
      </c>
      <c r="C4" s="193"/>
    </row>
    <row r="5" spans="1:3" x14ac:dyDescent="0.3">
      <c r="A5" s="194" t="s">
        <v>128</v>
      </c>
      <c r="B5" s="134" t="s">
        <v>129</v>
      </c>
      <c r="C5" s="193"/>
    </row>
    <row r="6" spans="1:3" x14ac:dyDescent="0.3">
      <c r="A6" s="194"/>
      <c r="B6" s="135" t="s">
        <v>130</v>
      </c>
      <c r="C6" s="193"/>
    </row>
    <row r="7" spans="1:3" x14ac:dyDescent="0.3">
      <c r="A7" s="194"/>
      <c r="B7" s="135" t="s">
        <v>131</v>
      </c>
      <c r="C7" s="193"/>
    </row>
    <row r="8" spans="1:3" x14ac:dyDescent="0.3">
      <c r="A8" s="194"/>
      <c r="B8" s="135" t="s">
        <v>132</v>
      </c>
      <c r="C8" s="193"/>
    </row>
    <row r="9" spans="1:3" x14ac:dyDescent="0.3">
      <c r="A9" s="194"/>
      <c r="B9" s="135" t="s">
        <v>133</v>
      </c>
      <c r="C9" s="193"/>
    </row>
    <row r="10" spans="1:3" ht="24.9" x14ac:dyDescent="0.3">
      <c r="A10" s="194"/>
      <c r="B10" s="135" t="s">
        <v>134</v>
      </c>
      <c r="C10" s="193"/>
    </row>
    <row r="11" spans="1:3" x14ac:dyDescent="0.3">
      <c r="A11" s="194"/>
      <c r="B11" s="135" t="s">
        <v>135</v>
      </c>
      <c r="C11" s="193"/>
    </row>
    <row r="12" spans="1:3" x14ac:dyDescent="0.3">
      <c r="A12" s="194"/>
      <c r="B12" s="135" t="s">
        <v>136</v>
      </c>
      <c r="C12" s="193"/>
    </row>
    <row r="13" spans="1:3" ht="24.9" x14ac:dyDescent="0.3">
      <c r="A13" s="194"/>
      <c r="B13" s="135" t="s">
        <v>137</v>
      </c>
      <c r="C13" s="193"/>
    </row>
    <row r="14" spans="1:3" x14ac:dyDescent="0.3">
      <c r="A14" s="194"/>
      <c r="B14" s="135" t="s">
        <v>138</v>
      </c>
      <c r="C14" s="193"/>
    </row>
    <row r="15" spans="1:3" x14ac:dyDescent="0.3">
      <c r="A15" s="194"/>
      <c r="B15" s="135" t="s">
        <v>139</v>
      </c>
      <c r="C15" s="193"/>
    </row>
    <row r="16" spans="1:3" x14ac:dyDescent="0.3">
      <c r="A16" s="194"/>
      <c r="B16" s="135" t="s">
        <v>140</v>
      </c>
      <c r="C16" s="193"/>
    </row>
    <row r="17" spans="1:3" x14ac:dyDescent="0.3">
      <c r="A17" s="194"/>
      <c r="B17" s="135"/>
      <c r="C17" s="193"/>
    </row>
    <row r="18" spans="1:3" x14ac:dyDescent="0.3">
      <c r="A18" s="194"/>
      <c r="B18" s="136" t="s">
        <v>141</v>
      </c>
      <c r="C18" s="195" t="s">
        <v>142</v>
      </c>
    </row>
    <row r="19" spans="1:3" x14ac:dyDescent="0.3">
      <c r="A19" s="196"/>
      <c r="B19" s="137"/>
      <c r="C19" s="197"/>
    </row>
    <row r="20" spans="1:3" x14ac:dyDescent="0.3">
      <c r="A20" s="194" t="s">
        <v>143</v>
      </c>
      <c r="B20" s="134" t="s">
        <v>144</v>
      </c>
      <c r="C20" s="198"/>
    </row>
    <row r="21" spans="1:3" x14ac:dyDescent="0.3">
      <c r="A21" s="194"/>
      <c r="B21" s="135" t="s">
        <v>145</v>
      </c>
      <c r="C21" s="198"/>
    </row>
    <row r="22" spans="1:3" ht="37.35" x14ac:dyDescent="0.3">
      <c r="A22" s="194"/>
      <c r="B22" s="135" t="s">
        <v>146</v>
      </c>
      <c r="C22" s="198"/>
    </row>
    <row r="23" spans="1:3" x14ac:dyDescent="0.3">
      <c r="A23" s="194"/>
      <c r="B23" s="135" t="s">
        <v>147</v>
      </c>
      <c r="C23" s="198"/>
    </row>
    <row r="24" spans="1:3" x14ac:dyDescent="0.3">
      <c r="A24" s="194"/>
      <c r="B24" s="135" t="s">
        <v>148</v>
      </c>
      <c r="C24" s="198"/>
    </row>
    <row r="25" spans="1:3" x14ac:dyDescent="0.3">
      <c r="A25" s="194"/>
      <c r="B25" s="135" t="s">
        <v>149</v>
      </c>
      <c r="C25" s="198"/>
    </row>
    <row r="26" spans="1:3" x14ac:dyDescent="0.3">
      <c r="A26" s="194"/>
      <c r="B26" s="135" t="s">
        <v>150</v>
      </c>
      <c r="C26" s="198"/>
    </row>
    <row r="27" spans="1:3" x14ac:dyDescent="0.3">
      <c r="A27" s="194"/>
      <c r="B27" s="135" t="s">
        <v>151</v>
      </c>
      <c r="C27" s="198"/>
    </row>
    <row r="28" spans="1:3" ht="24.9" x14ac:dyDescent="0.3">
      <c r="A28" s="194"/>
      <c r="B28" s="135" t="s">
        <v>152</v>
      </c>
      <c r="C28" s="198"/>
    </row>
    <row r="29" spans="1:3" x14ac:dyDescent="0.3">
      <c r="A29" s="194"/>
      <c r="B29" s="135" t="s">
        <v>153</v>
      </c>
      <c r="C29" s="198"/>
    </row>
    <row r="30" spans="1:3" x14ac:dyDescent="0.3">
      <c r="A30" s="194"/>
      <c r="B30" s="135"/>
      <c r="C30" s="198"/>
    </row>
    <row r="31" spans="1:3" x14ac:dyDescent="0.3">
      <c r="A31" s="194"/>
      <c r="B31" s="136" t="s">
        <v>141</v>
      </c>
      <c r="C31" s="195" t="s">
        <v>142</v>
      </c>
    </row>
    <row r="32" spans="1:3" x14ac:dyDescent="0.3">
      <c r="A32" s="199"/>
      <c r="B32" s="138"/>
      <c r="C32" s="200"/>
    </row>
    <row r="33" spans="1:3" x14ac:dyDescent="0.3">
      <c r="A33" s="194" t="s">
        <v>154</v>
      </c>
      <c r="B33" s="134" t="s">
        <v>155</v>
      </c>
      <c r="C33" s="201"/>
    </row>
    <row r="34" spans="1:3" x14ac:dyDescent="0.3">
      <c r="A34" s="194"/>
      <c r="B34" s="135" t="s">
        <v>156</v>
      </c>
      <c r="C34" s="201"/>
    </row>
    <row r="35" spans="1:3" ht="24.9" x14ac:dyDescent="0.3">
      <c r="A35" s="194"/>
      <c r="B35" s="135" t="s">
        <v>157</v>
      </c>
      <c r="C35" s="201"/>
    </row>
    <row r="36" spans="1:3" x14ac:dyDescent="0.3">
      <c r="A36" s="194"/>
      <c r="B36" s="135" t="s">
        <v>158</v>
      </c>
      <c r="C36" s="201"/>
    </row>
    <row r="37" spans="1:3" x14ac:dyDescent="0.3">
      <c r="A37" s="194"/>
      <c r="B37" s="135" t="s">
        <v>159</v>
      </c>
      <c r="C37" s="201"/>
    </row>
    <row r="38" spans="1:3" ht="24.9" x14ac:dyDescent="0.3">
      <c r="A38" s="194"/>
      <c r="B38" s="135" t="s">
        <v>160</v>
      </c>
      <c r="C38" s="201"/>
    </row>
    <row r="39" spans="1:3" x14ac:dyDescent="0.3">
      <c r="A39" s="194"/>
      <c r="B39" s="135" t="s">
        <v>161</v>
      </c>
      <c r="C39" s="201"/>
    </row>
    <row r="40" spans="1:3" x14ac:dyDescent="0.3">
      <c r="A40" s="194"/>
      <c r="B40" s="135" t="s">
        <v>162</v>
      </c>
      <c r="C40" s="201"/>
    </row>
    <row r="41" spans="1:3" x14ac:dyDescent="0.3">
      <c r="A41" s="194"/>
      <c r="B41" s="135" t="s">
        <v>163</v>
      </c>
      <c r="C41" s="201"/>
    </row>
    <row r="42" spans="1:3" x14ac:dyDescent="0.3">
      <c r="A42" s="194"/>
      <c r="B42" s="135" t="s">
        <v>153</v>
      </c>
      <c r="C42" s="201"/>
    </row>
    <row r="43" spans="1:3" x14ac:dyDescent="0.3">
      <c r="A43" s="194"/>
      <c r="B43" s="135"/>
      <c r="C43" s="201"/>
    </row>
    <row r="44" spans="1:3" x14ac:dyDescent="0.3">
      <c r="A44" s="194"/>
      <c r="B44" s="136" t="s">
        <v>141</v>
      </c>
      <c r="C44" s="195" t="s">
        <v>142</v>
      </c>
    </row>
    <row r="45" spans="1:3" x14ac:dyDescent="0.3">
      <c r="A45" s="199"/>
      <c r="B45" s="138"/>
      <c r="C45" s="202"/>
    </row>
    <row r="46" spans="1:3" x14ac:dyDescent="0.3">
      <c r="A46" s="194" t="s">
        <v>164</v>
      </c>
      <c r="B46" s="134" t="s">
        <v>165</v>
      </c>
      <c r="C46" s="193"/>
    </row>
    <row r="47" spans="1:3" ht="24.9" x14ac:dyDescent="0.3">
      <c r="A47" s="194"/>
      <c r="B47" s="139" t="s">
        <v>166</v>
      </c>
      <c r="C47" s="193"/>
    </row>
    <row r="48" spans="1:3" x14ac:dyDescent="0.3">
      <c r="A48" s="194"/>
      <c r="B48" s="135" t="s">
        <v>167</v>
      </c>
      <c r="C48" s="193"/>
    </row>
    <row r="49" spans="1:3" x14ac:dyDescent="0.3">
      <c r="A49" s="194"/>
      <c r="B49" s="139"/>
      <c r="C49" s="193"/>
    </row>
    <row r="50" spans="1:3" x14ac:dyDescent="0.3">
      <c r="A50" s="194"/>
      <c r="B50" s="136" t="s">
        <v>141</v>
      </c>
      <c r="C50" s="195" t="s">
        <v>142</v>
      </c>
    </row>
    <row r="51" spans="1:3" x14ac:dyDescent="0.3">
      <c r="A51" s="199"/>
      <c r="B51" s="140"/>
      <c r="C51" s="197"/>
    </row>
    <row r="52" spans="1:3" x14ac:dyDescent="0.3">
      <c r="A52" s="194" t="s">
        <v>168</v>
      </c>
      <c r="B52" s="134" t="s">
        <v>169</v>
      </c>
      <c r="C52" s="201"/>
    </row>
    <row r="53" spans="1:3" x14ac:dyDescent="0.3">
      <c r="A53" s="203" t="s">
        <v>170</v>
      </c>
      <c r="B53" s="204" t="s">
        <v>171</v>
      </c>
      <c r="C53" s="201"/>
    </row>
    <row r="54" spans="1:3" ht="24.9" x14ac:dyDescent="0.3">
      <c r="A54" s="203"/>
      <c r="B54" s="135" t="s">
        <v>172</v>
      </c>
      <c r="C54" s="201"/>
    </row>
    <row r="55" spans="1:3" x14ac:dyDescent="0.3">
      <c r="A55" s="203"/>
      <c r="B55" s="139"/>
      <c r="C55" s="201"/>
    </row>
    <row r="56" spans="1:3" x14ac:dyDescent="0.3">
      <c r="A56" s="203"/>
      <c r="B56" s="134" t="s">
        <v>173</v>
      </c>
      <c r="C56" s="195" t="s">
        <v>142</v>
      </c>
    </row>
    <row r="57" spans="1:3" x14ac:dyDescent="0.3">
      <c r="A57" s="203"/>
      <c r="B57" s="135"/>
      <c r="C57" s="201"/>
    </row>
    <row r="58" spans="1:3" x14ac:dyDescent="0.3">
      <c r="A58" s="203" t="s">
        <v>174</v>
      </c>
      <c r="B58" s="204" t="s">
        <v>175</v>
      </c>
      <c r="C58" s="201"/>
    </row>
    <row r="59" spans="1:3" ht="24.9" x14ac:dyDescent="0.3">
      <c r="A59" s="203"/>
      <c r="B59" s="139" t="s">
        <v>176</v>
      </c>
      <c r="C59" s="201"/>
    </row>
    <row r="60" spans="1:3" x14ac:dyDescent="0.3">
      <c r="A60" s="203"/>
      <c r="B60" s="139"/>
      <c r="C60" s="201"/>
    </row>
    <row r="61" spans="1:3" x14ac:dyDescent="0.3">
      <c r="A61" s="203"/>
      <c r="B61" s="134" t="s">
        <v>177</v>
      </c>
      <c r="C61" s="195" t="s">
        <v>142</v>
      </c>
    </row>
    <row r="62" spans="1:3" x14ac:dyDescent="0.3">
      <c r="A62" s="203"/>
      <c r="B62" s="139"/>
      <c r="C62" s="201"/>
    </row>
    <row r="63" spans="1:3" x14ac:dyDescent="0.3">
      <c r="A63" s="203" t="s">
        <v>178</v>
      </c>
      <c r="B63" s="204" t="s">
        <v>179</v>
      </c>
      <c r="C63" s="201"/>
    </row>
    <row r="64" spans="1:3" ht="24.9" x14ac:dyDescent="0.3">
      <c r="A64" s="203"/>
      <c r="B64" s="139" t="s">
        <v>180</v>
      </c>
      <c r="C64" s="201"/>
    </row>
    <row r="65" spans="1:3" x14ac:dyDescent="0.3">
      <c r="A65" s="203"/>
      <c r="B65" s="139"/>
      <c r="C65" s="201"/>
    </row>
    <row r="66" spans="1:3" x14ac:dyDescent="0.3">
      <c r="A66" s="203"/>
      <c r="B66" s="134" t="s">
        <v>177</v>
      </c>
      <c r="C66" s="195" t="s">
        <v>142</v>
      </c>
    </row>
    <row r="67" spans="1:3" x14ac:dyDescent="0.3">
      <c r="A67" s="203"/>
      <c r="B67" s="139"/>
      <c r="C67" s="201"/>
    </row>
    <row r="68" spans="1:3" x14ac:dyDescent="0.3">
      <c r="A68" s="203" t="s">
        <v>181</v>
      </c>
      <c r="B68" s="204" t="s">
        <v>182</v>
      </c>
      <c r="C68" s="201"/>
    </row>
    <row r="69" spans="1:3" ht="37.35" x14ac:dyDescent="0.3">
      <c r="A69" s="203"/>
      <c r="B69" s="139" t="s">
        <v>183</v>
      </c>
      <c r="C69" s="201"/>
    </row>
    <row r="70" spans="1:3" x14ac:dyDescent="0.3">
      <c r="A70" s="203"/>
      <c r="B70" s="139"/>
      <c r="C70" s="201"/>
    </row>
    <row r="71" spans="1:3" x14ac:dyDescent="0.3">
      <c r="A71" s="203"/>
      <c r="B71" s="134" t="s">
        <v>177</v>
      </c>
      <c r="C71" s="195" t="s">
        <v>142</v>
      </c>
    </row>
    <row r="72" spans="1:3" x14ac:dyDescent="0.3">
      <c r="A72" s="203"/>
      <c r="B72" s="139"/>
      <c r="C72" s="201"/>
    </row>
    <row r="73" spans="1:3" x14ac:dyDescent="0.3">
      <c r="A73" s="203" t="s">
        <v>184</v>
      </c>
      <c r="B73" s="205" t="s">
        <v>185</v>
      </c>
      <c r="C73" s="201"/>
    </row>
    <row r="74" spans="1:3" ht="37.35" x14ac:dyDescent="0.3">
      <c r="A74" s="203"/>
      <c r="B74" s="139" t="s">
        <v>186</v>
      </c>
      <c r="C74" s="201"/>
    </row>
    <row r="75" spans="1:3" x14ac:dyDescent="0.3">
      <c r="A75" s="203"/>
      <c r="B75" s="139"/>
      <c r="C75" s="201"/>
    </row>
    <row r="76" spans="1:3" x14ac:dyDescent="0.3">
      <c r="A76" s="194"/>
      <c r="B76" s="134" t="s">
        <v>187</v>
      </c>
      <c r="C76" s="195" t="s">
        <v>142</v>
      </c>
    </row>
    <row r="77" spans="1:3" ht="15.75" thickBot="1" x14ac:dyDescent="0.35">
      <c r="A77" s="206"/>
      <c r="B77" s="141"/>
      <c r="C77" s="207"/>
    </row>
    <row r="78" spans="1:3" ht="16.399999999999999" x14ac:dyDescent="0.3">
      <c r="A78" s="192">
        <v>2</v>
      </c>
      <c r="B78" s="133" t="s">
        <v>188</v>
      </c>
      <c r="C78" s="208"/>
    </row>
    <row r="79" spans="1:3" x14ac:dyDescent="0.3">
      <c r="A79" s="194" t="s">
        <v>189</v>
      </c>
      <c r="B79" s="134" t="s">
        <v>190</v>
      </c>
      <c r="C79" s="209"/>
    </row>
    <row r="80" spans="1:3" ht="24.9" x14ac:dyDescent="0.3">
      <c r="A80" s="210"/>
      <c r="B80" s="135" t="s">
        <v>191</v>
      </c>
      <c r="C80" s="209"/>
    </row>
    <row r="81" spans="1:3" ht="24.9" x14ac:dyDescent="0.3">
      <c r="A81" s="194"/>
      <c r="B81" s="135" t="s">
        <v>192</v>
      </c>
      <c r="C81" s="209"/>
    </row>
    <row r="82" spans="1:3" x14ac:dyDescent="0.3">
      <c r="A82" s="194"/>
      <c r="B82" s="135" t="s">
        <v>193</v>
      </c>
      <c r="C82" s="209"/>
    </row>
    <row r="83" spans="1:3" x14ac:dyDescent="0.3">
      <c r="A83" s="194"/>
      <c r="B83" s="135" t="s">
        <v>194</v>
      </c>
      <c r="C83" s="209"/>
    </row>
    <row r="84" spans="1:3" ht="16.55" customHeight="1" x14ac:dyDescent="0.3">
      <c r="A84" s="194"/>
      <c r="B84" s="135" t="s">
        <v>195</v>
      </c>
      <c r="C84" s="209"/>
    </row>
    <row r="85" spans="1:3" ht="24.9" x14ac:dyDescent="0.3">
      <c r="A85" s="194"/>
      <c r="B85" s="135" t="s">
        <v>196</v>
      </c>
      <c r="C85" s="209"/>
    </row>
    <row r="86" spans="1:3" x14ac:dyDescent="0.3">
      <c r="A86" s="194"/>
      <c r="B86" s="135" t="s">
        <v>197</v>
      </c>
      <c r="C86" s="209"/>
    </row>
    <row r="87" spans="1:3" ht="24.9" x14ac:dyDescent="0.3">
      <c r="A87" s="194"/>
      <c r="B87" s="135" t="s">
        <v>198</v>
      </c>
      <c r="C87" s="209"/>
    </row>
    <row r="88" spans="1:3" x14ac:dyDescent="0.3">
      <c r="A88" s="194"/>
      <c r="B88" s="135" t="s">
        <v>199</v>
      </c>
      <c r="C88" s="209"/>
    </row>
    <row r="89" spans="1:3" x14ac:dyDescent="0.3">
      <c r="A89" s="194"/>
      <c r="B89" s="135"/>
      <c r="C89" s="209"/>
    </row>
    <row r="90" spans="1:3" x14ac:dyDescent="0.3">
      <c r="A90" s="194"/>
      <c r="B90" s="134" t="s">
        <v>200</v>
      </c>
      <c r="C90" s="195" t="s">
        <v>142</v>
      </c>
    </row>
    <row r="91" spans="1:3" x14ac:dyDescent="0.3">
      <c r="A91" s="199"/>
      <c r="B91" s="142"/>
      <c r="C91" s="211"/>
    </row>
    <row r="92" spans="1:3" s="143" customFormat="1" x14ac:dyDescent="0.3">
      <c r="A92" s="194" t="s">
        <v>201</v>
      </c>
      <c r="B92" s="134" t="s">
        <v>202</v>
      </c>
      <c r="C92" s="193"/>
    </row>
    <row r="93" spans="1:3" s="143" customFormat="1" x14ac:dyDescent="0.3">
      <c r="A93" s="194" t="s">
        <v>203</v>
      </c>
      <c r="B93" s="134" t="s">
        <v>204</v>
      </c>
      <c r="C93" s="193"/>
    </row>
    <row r="94" spans="1:3" s="143" customFormat="1" x14ac:dyDescent="0.3">
      <c r="A94" s="212"/>
      <c r="B94" s="135" t="s">
        <v>205</v>
      </c>
      <c r="C94" s="193"/>
    </row>
    <row r="95" spans="1:3" s="143" customFormat="1" x14ac:dyDescent="0.3">
      <c r="A95" s="212"/>
      <c r="B95" s="135"/>
      <c r="C95" s="193"/>
    </row>
    <row r="96" spans="1:3" s="143" customFormat="1" x14ac:dyDescent="0.3">
      <c r="A96" s="212"/>
      <c r="B96" s="134" t="s">
        <v>206</v>
      </c>
      <c r="C96" s="195" t="s">
        <v>142</v>
      </c>
    </row>
    <row r="97" spans="1:3" s="143" customFormat="1" x14ac:dyDescent="0.3">
      <c r="A97" s="212"/>
      <c r="B97" s="136"/>
      <c r="C97" s="193"/>
    </row>
    <row r="98" spans="1:3" s="143" customFormat="1" x14ac:dyDescent="0.3">
      <c r="A98" s="194" t="s">
        <v>207</v>
      </c>
      <c r="B98" s="144" t="s">
        <v>208</v>
      </c>
      <c r="C98" s="193"/>
    </row>
    <row r="99" spans="1:3" s="143" customFormat="1" x14ac:dyDescent="0.3">
      <c r="A99" s="212"/>
      <c r="B99" s="135" t="s">
        <v>209</v>
      </c>
      <c r="C99" s="193"/>
    </row>
    <row r="100" spans="1:3" s="143" customFormat="1" x14ac:dyDescent="0.3">
      <c r="A100" s="212"/>
      <c r="B100" s="135"/>
      <c r="C100" s="193"/>
    </row>
    <row r="101" spans="1:3" s="143" customFormat="1" x14ac:dyDescent="0.3">
      <c r="A101" s="212"/>
      <c r="B101" s="134" t="s">
        <v>210</v>
      </c>
      <c r="C101" s="195" t="s">
        <v>142</v>
      </c>
    </row>
    <row r="102" spans="1:3" s="143" customFormat="1" x14ac:dyDescent="0.3">
      <c r="A102" s="213"/>
      <c r="B102" s="140"/>
      <c r="C102" s="197"/>
    </row>
    <row r="103" spans="1:3" x14ac:dyDescent="0.3">
      <c r="A103" s="194" t="s">
        <v>211</v>
      </c>
      <c r="B103" s="134" t="s">
        <v>212</v>
      </c>
      <c r="C103" s="193"/>
    </row>
    <row r="104" spans="1:3" ht="24.9" x14ac:dyDescent="0.3">
      <c r="A104" s="212"/>
      <c r="B104" s="135" t="s">
        <v>213</v>
      </c>
      <c r="C104" s="193"/>
    </row>
    <row r="105" spans="1:3" x14ac:dyDescent="0.3">
      <c r="A105" s="212"/>
      <c r="B105" s="135"/>
      <c r="C105" s="193"/>
    </row>
    <row r="106" spans="1:3" x14ac:dyDescent="0.3">
      <c r="A106" s="212"/>
      <c r="B106" s="134" t="s">
        <v>214</v>
      </c>
      <c r="C106" s="195" t="s">
        <v>142</v>
      </c>
    </row>
    <row r="107" spans="1:3" x14ac:dyDescent="0.3">
      <c r="A107" s="213"/>
      <c r="B107" s="140"/>
      <c r="C107" s="197"/>
    </row>
    <row r="108" spans="1:3" x14ac:dyDescent="0.3">
      <c r="A108" s="194" t="s">
        <v>215</v>
      </c>
      <c r="B108" s="134" t="s">
        <v>216</v>
      </c>
      <c r="C108" s="193"/>
    </row>
    <row r="109" spans="1:3" ht="24.9" x14ac:dyDescent="0.3">
      <c r="A109" s="212"/>
      <c r="B109" s="135" t="s">
        <v>217</v>
      </c>
      <c r="C109" s="193"/>
    </row>
    <row r="110" spans="1:3" x14ac:dyDescent="0.3">
      <c r="A110" s="212"/>
      <c r="B110" s="135" t="s">
        <v>218</v>
      </c>
      <c r="C110" s="193"/>
    </row>
    <row r="111" spans="1:3" x14ac:dyDescent="0.3">
      <c r="A111" s="212"/>
      <c r="B111" s="135"/>
      <c r="C111" s="193"/>
    </row>
    <row r="112" spans="1:3" x14ac:dyDescent="0.3">
      <c r="A112" s="212"/>
      <c r="B112" s="134" t="s">
        <v>219</v>
      </c>
      <c r="C112" s="195" t="s">
        <v>142</v>
      </c>
    </row>
    <row r="113" spans="1:3" x14ac:dyDescent="0.3">
      <c r="A113" s="213"/>
      <c r="B113" s="145"/>
      <c r="C113" s="197"/>
    </row>
    <row r="114" spans="1:3" x14ac:dyDescent="0.3">
      <c r="A114" s="194" t="s">
        <v>220</v>
      </c>
      <c r="B114" s="134" t="s">
        <v>221</v>
      </c>
      <c r="C114" s="193"/>
    </row>
    <row r="115" spans="1:3" ht="24.9" x14ac:dyDescent="0.3">
      <c r="A115" s="212"/>
      <c r="B115" s="135" t="s">
        <v>222</v>
      </c>
      <c r="C115" s="193"/>
    </row>
    <row r="116" spans="1:3" x14ac:dyDescent="0.3">
      <c r="A116" s="212"/>
      <c r="B116" s="135" t="s">
        <v>223</v>
      </c>
      <c r="C116" s="193"/>
    </row>
    <row r="117" spans="1:3" x14ac:dyDescent="0.3">
      <c r="A117" s="212"/>
      <c r="B117" s="135" t="s">
        <v>224</v>
      </c>
      <c r="C117" s="193"/>
    </row>
    <row r="118" spans="1:3" x14ac:dyDescent="0.3">
      <c r="A118" s="212"/>
      <c r="B118" s="135" t="s">
        <v>225</v>
      </c>
      <c r="C118" s="193"/>
    </row>
    <row r="119" spans="1:3" x14ac:dyDescent="0.3">
      <c r="A119" s="212"/>
      <c r="B119" s="135" t="s">
        <v>226</v>
      </c>
      <c r="C119" s="193"/>
    </row>
    <row r="120" spans="1:3" x14ac:dyDescent="0.3">
      <c r="A120" s="212"/>
      <c r="B120" s="135"/>
      <c r="C120" s="193"/>
    </row>
    <row r="121" spans="1:3" x14ac:dyDescent="0.3">
      <c r="A121" s="212"/>
      <c r="B121" s="134" t="s">
        <v>200</v>
      </c>
      <c r="C121" s="195" t="s">
        <v>142</v>
      </c>
    </row>
    <row r="122" spans="1:3" x14ac:dyDescent="0.3">
      <c r="A122" s="213"/>
      <c r="B122" s="140"/>
      <c r="C122" s="197"/>
    </row>
    <row r="123" spans="1:3" x14ac:dyDescent="0.3">
      <c r="A123" s="194" t="s">
        <v>227</v>
      </c>
      <c r="B123" s="134" t="s">
        <v>228</v>
      </c>
      <c r="C123" s="201"/>
    </row>
    <row r="124" spans="1:3" x14ac:dyDescent="0.3">
      <c r="A124" s="203" t="s">
        <v>229</v>
      </c>
      <c r="B124" s="134" t="s">
        <v>230</v>
      </c>
      <c r="C124" s="201"/>
    </row>
    <row r="125" spans="1:3" ht="24.9" x14ac:dyDescent="0.3">
      <c r="A125" s="194"/>
      <c r="B125" s="135" t="s">
        <v>231</v>
      </c>
      <c r="C125" s="201"/>
    </row>
    <row r="126" spans="1:3" x14ac:dyDescent="0.3">
      <c r="A126" s="194"/>
      <c r="B126" s="135" t="s">
        <v>232</v>
      </c>
      <c r="C126" s="201"/>
    </row>
    <row r="127" spans="1:3" x14ac:dyDescent="0.3">
      <c r="A127" s="194"/>
      <c r="B127" s="135" t="s">
        <v>233</v>
      </c>
      <c r="C127" s="201"/>
    </row>
    <row r="128" spans="1:3" x14ac:dyDescent="0.3">
      <c r="A128" s="194"/>
      <c r="B128" s="135" t="s">
        <v>234</v>
      </c>
      <c r="C128" s="201"/>
    </row>
    <row r="129" spans="1:3" x14ac:dyDescent="0.3">
      <c r="A129" s="194"/>
      <c r="B129" s="135" t="s">
        <v>235</v>
      </c>
      <c r="C129" s="201"/>
    </row>
    <row r="130" spans="1:3" x14ac:dyDescent="0.3">
      <c r="A130" s="194"/>
      <c r="B130" s="135" t="s">
        <v>236</v>
      </c>
      <c r="C130" s="201"/>
    </row>
    <row r="131" spans="1:3" x14ac:dyDescent="0.3">
      <c r="A131" s="194"/>
      <c r="B131" s="135" t="s">
        <v>237</v>
      </c>
      <c r="C131" s="201"/>
    </row>
    <row r="132" spans="1:3" x14ac:dyDescent="0.3">
      <c r="A132" s="194"/>
      <c r="B132" s="134"/>
      <c r="C132" s="201"/>
    </row>
    <row r="133" spans="1:3" x14ac:dyDescent="0.3">
      <c r="A133" s="194"/>
      <c r="B133" s="134" t="s">
        <v>200</v>
      </c>
      <c r="C133" s="195" t="s">
        <v>142</v>
      </c>
    </row>
    <row r="134" spans="1:3" x14ac:dyDescent="0.3">
      <c r="A134" s="194"/>
      <c r="B134" s="134"/>
      <c r="C134" s="201"/>
    </row>
    <row r="135" spans="1:3" x14ac:dyDescent="0.3">
      <c r="A135" s="203" t="s">
        <v>238</v>
      </c>
      <c r="B135" s="134" t="s">
        <v>239</v>
      </c>
      <c r="C135" s="201"/>
    </row>
    <row r="136" spans="1:3" ht="24.9" x14ac:dyDescent="0.3">
      <c r="A136" s="214"/>
      <c r="B136" s="135" t="s">
        <v>240</v>
      </c>
      <c r="C136" s="201"/>
    </row>
    <row r="137" spans="1:3" x14ac:dyDescent="0.3">
      <c r="A137" s="194"/>
      <c r="B137" s="135" t="s">
        <v>241</v>
      </c>
      <c r="C137" s="201"/>
    </row>
    <row r="138" spans="1:3" x14ac:dyDescent="0.3">
      <c r="A138" s="194"/>
      <c r="B138" s="135" t="s">
        <v>242</v>
      </c>
      <c r="C138" s="201"/>
    </row>
    <row r="139" spans="1:3" x14ac:dyDescent="0.3">
      <c r="A139" s="194"/>
      <c r="B139" s="135" t="s">
        <v>243</v>
      </c>
      <c r="C139" s="201"/>
    </row>
    <row r="140" spans="1:3" x14ac:dyDescent="0.3">
      <c r="A140" s="194"/>
      <c r="B140" s="135" t="s">
        <v>244</v>
      </c>
      <c r="C140" s="201"/>
    </row>
    <row r="141" spans="1:3" x14ac:dyDescent="0.3">
      <c r="A141" s="194"/>
      <c r="B141" s="135" t="s">
        <v>245</v>
      </c>
      <c r="C141" s="201"/>
    </row>
    <row r="142" spans="1:3" x14ac:dyDescent="0.3">
      <c r="A142" s="194"/>
      <c r="B142" s="134"/>
      <c r="C142" s="201"/>
    </row>
    <row r="143" spans="1:3" x14ac:dyDescent="0.3">
      <c r="A143" s="194"/>
      <c r="B143" s="134" t="s">
        <v>200</v>
      </c>
      <c r="C143" s="195" t="s">
        <v>142</v>
      </c>
    </row>
    <row r="144" spans="1:3" x14ac:dyDescent="0.3">
      <c r="A144" s="194"/>
      <c r="B144" s="134"/>
      <c r="C144" s="195"/>
    </row>
    <row r="145" spans="1:3" x14ac:dyDescent="0.3">
      <c r="A145" s="203" t="s">
        <v>246</v>
      </c>
      <c r="B145" s="134" t="s">
        <v>247</v>
      </c>
      <c r="C145" s="201"/>
    </row>
    <row r="146" spans="1:3" x14ac:dyDescent="0.3">
      <c r="A146" s="214"/>
      <c r="B146" s="135" t="s">
        <v>248</v>
      </c>
      <c r="C146" s="201"/>
    </row>
    <row r="147" spans="1:3" x14ac:dyDescent="0.3">
      <c r="A147" s="194"/>
      <c r="B147" s="135" t="s">
        <v>243</v>
      </c>
      <c r="C147" s="201"/>
    </row>
    <row r="148" spans="1:3" x14ac:dyDescent="0.3">
      <c r="A148" s="194"/>
      <c r="B148" s="135" t="s">
        <v>244</v>
      </c>
      <c r="C148" s="201"/>
    </row>
    <row r="149" spans="1:3" x14ac:dyDescent="0.3">
      <c r="A149" s="194"/>
      <c r="B149" s="135" t="s">
        <v>245</v>
      </c>
      <c r="C149" s="201"/>
    </row>
    <row r="150" spans="1:3" x14ac:dyDescent="0.3">
      <c r="A150" s="194"/>
      <c r="B150" s="134"/>
      <c r="C150" s="201"/>
    </row>
    <row r="151" spans="1:3" x14ac:dyDescent="0.3">
      <c r="A151" s="194"/>
      <c r="B151" s="134" t="s">
        <v>200</v>
      </c>
      <c r="C151" s="195" t="s">
        <v>142</v>
      </c>
    </row>
    <row r="152" spans="1:3" x14ac:dyDescent="0.3">
      <c r="A152" s="215"/>
      <c r="B152" s="138"/>
      <c r="C152" s="202"/>
    </row>
    <row r="153" spans="1:3" x14ac:dyDescent="0.3">
      <c r="A153" s="194" t="s">
        <v>249</v>
      </c>
      <c r="B153" s="134" t="s">
        <v>250</v>
      </c>
      <c r="C153" s="193"/>
    </row>
    <row r="154" spans="1:3" x14ac:dyDescent="0.3">
      <c r="A154" s="194"/>
      <c r="B154" s="135" t="s">
        <v>251</v>
      </c>
      <c r="C154" s="193"/>
    </row>
    <row r="155" spans="1:3" x14ac:dyDescent="0.3">
      <c r="A155" s="194"/>
      <c r="B155" s="134"/>
      <c r="C155" s="193"/>
    </row>
    <row r="156" spans="1:3" x14ac:dyDescent="0.3">
      <c r="A156" s="194"/>
      <c r="B156" s="134" t="s">
        <v>219</v>
      </c>
      <c r="C156" s="195" t="s">
        <v>142</v>
      </c>
    </row>
    <row r="157" spans="1:3" x14ac:dyDescent="0.3">
      <c r="A157" s="199"/>
      <c r="B157" s="145"/>
      <c r="C157" s="197"/>
    </row>
    <row r="158" spans="1:3" x14ac:dyDescent="0.3">
      <c r="A158" s="194" t="s">
        <v>252</v>
      </c>
      <c r="B158" s="134" t="s">
        <v>253</v>
      </c>
      <c r="C158" s="193"/>
    </row>
    <row r="159" spans="1:3" x14ac:dyDescent="0.3">
      <c r="A159" s="194"/>
      <c r="B159" s="135" t="s">
        <v>254</v>
      </c>
      <c r="C159" s="193"/>
    </row>
    <row r="160" spans="1:3" x14ac:dyDescent="0.3">
      <c r="A160" s="194"/>
      <c r="B160" s="135" t="s">
        <v>255</v>
      </c>
      <c r="C160" s="193"/>
    </row>
    <row r="161" spans="1:3" x14ac:dyDescent="0.3">
      <c r="A161" s="194"/>
      <c r="B161" s="134"/>
      <c r="C161" s="193"/>
    </row>
    <row r="162" spans="1:3" x14ac:dyDescent="0.3">
      <c r="A162" s="194"/>
      <c r="B162" s="134" t="s">
        <v>256</v>
      </c>
      <c r="C162" s="195" t="s">
        <v>142</v>
      </c>
    </row>
    <row r="163" spans="1:3" ht="15.75" thickBot="1" x14ac:dyDescent="0.35">
      <c r="A163" s="216"/>
      <c r="B163" s="146"/>
      <c r="C163" s="217"/>
    </row>
    <row r="164" spans="1:3" ht="16.399999999999999" x14ac:dyDescent="0.3">
      <c r="A164" s="192">
        <v>3</v>
      </c>
      <c r="B164" s="133" t="s">
        <v>257</v>
      </c>
      <c r="C164" s="218"/>
    </row>
    <row r="165" spans="1:3" x14ac:dyDescent="0.3">
      <c r="A165" s="194" t="s">
        <v>258</v>
      </c>
      <c r="B165" s="134" t="s">
        <v>259</v>
      </c>
      <c r="C165" s="193"/>
    </row>
    <row r="166" spans="1:3" x14ac:dyDescent="0.3">
      <c r="A166" s="203" t="s">
        <v>260</v>
      </c>
      <c r="B166" s="134" t="s">
        <v>261</v>
      </c>
      <c r="C166" s="193"/>
    </row>
    <row r="167" spans="1:3" x14ac:dyDescent="0.3">
      <c r="A167" s="219"/>
      <c r="B167" s="135" t="s">
        <v>262</v>
      </c>
      <c r="C167" s="193"/>
    </row>
    <row r="168" spans="1:3" x14ac:dyDescent="0.3">
      <c r="A168" s="219"/>
      <c r="B168" s="135" t="s">
        <v>263</v>
      </c>
      <c r="C168" s="193"/>
    </row>
    <row r="169" spans="1:3" x14ac:dyDescent="0.3">
      <c r="A169" s="219"/>
      <c r="B169" s="135" t="s">
        <v>264</v>
      </c>
      <c r="C169" s="193"/>
    </row>
    <row r="170" spans="1:3" x14ac:dyDescent="0.3">
      <c r="A170" s="219"/>
      <c r="B170" s="135" t="s">
        <v>265</v>
      </c>
      <c r="C170" s="193"/>
    </row>
    <row r="171" spans="1:3" x14ac:dyDescent="0.3">
      <c r="A171" s="219"/>
      <c r="B171" s="135" t="s">
        <v>266</v>
      </c>
      <c r="C171" s="193"/>
    </row>
    <row r="172" spans="1:3" x14ac:dyDescent="0.3">
      <c r="A172" s="219"/>
      <c r="B172" s="135" t="s">
        <v>267</v>
      </c>
      <c r="C172" s="193"/>
    </row>
    <row r="173" spans="1:3" x14ac:dyDescent="0.3">
      <c r="A173" s="219"/>
      <c r="B173" s="135"/>
      <c r="C173" s="193"/>
    </row>
    <row r="174" spans="1:3" x14ac:dyDescent="0.3">
      <c r="A174" s="219"/>
      <c r="B174" s="134" t="s">
        <v>268</v>
      </c>
      <c r="C174" s="195" t="s">
        <v>142</v>
      </c>
    </row>
    <row r="175" spans="1:3" x14ac:dyDescent="0.3">
      <c r="A175" s="219"/>
      <c r="B175" s="134"/>
      <c r="C175" s="193"/>
    </row>
    <row r="176" spans="1:3" ht="24.9" x14ac:dyDescent="0.3">
      <c r="A176" s="220" t="s">
        <v>269</v>
      </c>
      <c r="B176" s="144" t="s">
        <v>270</v>
      </c>
      <c r="C176" s="193"/>
    </row>
    <row r="177" spans="1:3" ht="24.9" x14ac:dyDescent="0.3">
      <c r="A177" s="219"/>
      <c r="B177" s="135" t="s">
        <v>271</v>
      </c>
      <c r="C177" s="193"/>
    </row>
    <row r="178" spans="1:3" x14ac:dyDescent="0.3">
      <c r="A178" s="219"/>
      <c r="B178" s="135" t="s">
        <v>272</v>
      </c>
      <c r="C178" s="193"/>
    </row>
    <row r="179" spans="1:3" x14ac:dyDescent="0.3">
      <c r="A179" s="219"/>
      <c r="B179" s="134"/>
      <c r="C179" s="193"/>
    </row>
    <row r="180" spans="1:3" x14ac:dyDescent="0.3">
      <c r="A180" s="219"/>
      <c r="B180" s="134" t="s">
        <v>268</v>
      </c>
      <c r="C180" s="195" t="s">
        <v>142</v>
      </c>
    </row>
    <row r="181" spans="1:3" x14ac:dyDescent="0.3">
      <c r="A181" s="219"/>
      <c r="B181" s="134"/>
      <c r="C181" s="195"/>
    </row>
    <row r="182" spans="1:3" x14ac:dyDescent="0.3">
      <c r="A182" s="220" t="s">
        <v>273</v>
      </c>
      <c r="B182" s="144" t="s">
        <v>274</v>
      </c>
      <c r="C182" s="193"/>
    </row>
    <row r="183" spans="1:3" ht="24.9" x14ac:dyDescent="0.3">
      <c r="A183" s="219"/>
      <c r="B183" s="135" t="s">
        <v>275</v>
      </c>
      <c r="C183" s="193"/>
    </row>
    <row r="184" spans="1:3" x14ac:dyDescent="0.3">
      <c r="A184" s="219"/>
      <c r="B184" s="135" t="s">
        <v>276</v>
      </c>
      <c r="C184" s="193"/>
    </row>
    <row r="185" spans="1:3" x14ac:dyDescent="0.3">
      <c r="A185" s="219"/>
      <c r="B185" s="135" t="s">
        <v>277</v>
      </c>
      <c r="C185" s="193"/>
    </row>
    <row r="186" spans="1:3" x14ac:dyDescent="0.3">
      <c r="A186" s="219"/>
      <c r="B186" s="134"/>
      <c r="C186" s="193"/>
    </row>
    <row r="187" spans="1:3" x14ac:dyDescent="0.3">
      <c r="A187" s="219"/>
      <c r="B187" s="134" t="s">
        <v>268</v>
      </c>
      <c r="C187" s="195" t="s">
        <v>142</v>
      </c>
    </row>
    <row r="188" spans="1:3" x14ac:dyDescent="0.3">
      <c r="A188" s="221"/>
      <c r="B188" s="145"/>
      <c r="C188" s="222"/>
    </row>
    <row r="189" spans="1:3" x14ac:dyDescent="0.3">
      <c r="A189" s="194" t="s">
        <v>278</v>
      </c>
      <c r="B189" s="134" t="s">
        <v>279</v>
      </c>
      <c r="C189" s="195"/>
    </row>
    <row r="190" spans="1:3" x14ac:dyDescent="0.3">
      <c r="A190" s="220" t="s">
        <v>280</v>
      </c>
      <c r="B190" s="134" t="s">
        <v>281</v>
      </c>
      <c r="C190" s="193"/>
    </row>
    <row r="191" spans="1:3" ht="24.9" x14ac:dyDescent="0.3">
      <c r="A191" s="219"/>
      <c r="B191" s="135" t="s">
        <v>282</v>
      </c>
      <c r="C191" s="193"/>
    </row>
    <row r="192" spans="1:3" x14ac:dyDescent="0.3">
      <c r="A192" s="219"/>
      <c r="B192" s="135" t="s">
        <v>283</v>
      </c>
      <c r="C192" s="193"/>
    </row>
    <row r="193" spans="1:3" x14ac:dyDescent="0.3">
      <c r="A193" s="219"/>
      <c r="B193" s="134"/>
      <c r="C193" s="193"/>
    </row>
    <row r="194" spans="1:3" x14ac:dyDescent="0.3">
      <c r="A194" s="219"/>
      <c r="B194" s="134" t="s">
        <v>268</v>
      </c>
      <c r="C194" s="195" t="s">
        <v>142</v>
      </c>
    </row>
    <row r="195" spans="1:3" x14ac:dyDescent="0.3">
      <c r="A195" s="219"/>
      <c r="B195" s="135"/>
      <c r="C195" s="193"/>
    </row>
    <row r="196" spans="1:3" x14ac:dyDescent="0.3">
      <c r="A196" s="220" t="s">
        <v>284</v>
      </c>
      <c r="B196" s="134" t="s">
        <v>285</v>
      </c>
      <c r="C196" s="193"/>
    </row>
    <row r="197" spans="1:3" ht="24.9" x14ac:dyDescent="0.3">
      <c r="A197" s="219"/>
      <c r="B197" s="135" t="s">
        <v>286</v>
      </c>
      <c r="C197" s="193"/>
    </row>
    <row r="198" spans="1:3" x14ac:dyDescent="0.3">
      <c r="A198" s="219"/>
      <c r="B198" s="135" t="s">
        <v>283</v>
      </c>
      <c r="C198" s="193"/>
    </row>
    <row r="199" spans="1:3" x14ac:dyDescent="0.3">
      <c r="A199" s="219"/>
      <c r="B199" s="134"/>
      <c r="C199" s="193"/>
    </row>
    <row r="200" spans="1:3" x14ac:dyDescent="0.3">
      <c r="A200" s="219"/>
      <c r="B200" s="134" t="s">
        <v>268</v>
      </c>
      <c r="C200" s="195" t="s">
        <v>142</v>
      </c>
    </row>
    <row r="201" spans="1:3" x14ac:dyDescent="0.3">
      <c r="A201" s="223"/>
      <c r="B201" s="147"/>
      <c r="C201" s="224"/>
    </row>
    <row r="202" spans="1:3" x14ac:dyDescent="0.3">
      <c r="A202" s="194" t="s">
        <v>287</v>
      </c>
      <c r="B202" s="134" t="s">
        <v>288</v>
      </c>
      <c r="C202" s="193"/>
    </row>
    <row r="203" spans="1:3" x14ac:dyDescent="0.3">
      <c r="A203" s="203" t="s">
        <v>289</v>
      </c>
      <c r="B203" s="134" t="s">
        <v>290</v>
      </c>
      <c r="C203" s="193"/>
    </row>
    <row r="204" spans="1:3" x14ac:dyDescent="0.3">
      <c r="A204" s="219"/>
      <c r="B204" s="139" t="s">
        <v>291</v>
      </c>
      <c r="C204" s="193"/>
    </row>
    <row r="205" spans="1:3" x14ac:dyDescent="0.3">
      <c r="A205" s="219"/>
      <c r="B205" s="139" t="s">
        <v>292</v>
      </c>
      <c r="C205" s="193"/>
    </row>
    <row r="206" spans="1:3" x14ac:dyDescent="0.3">
      <c r="A206" s="219"/>
      <c r="B206" s="139" t="s">
        <v>293</v>
      </c>
      <c r="C206" s="193"/>
    </row>
    <row r="207" spans="1:3" x14ac:dyDescent="0.3">
      <c r="A207" s="219"/>
      <c r="B207" s="139" t="s">
        <v>294</v>
      </c>
      <c r="C207" s="193"/>
    </row>
    <row r="208" spans="1:3" x14ac:dyDescent="0.3">
      <c r="A208" s="219"/>
      <c r="B208" s="139" t="s">
        <v>295</v>
      </c>
      <c r="C208" s="193"/>
    </row>
    <row r="209" spans="1:9" x14ac:dyDescent="0.3">
      <c r="A209" s="219"/>
      <c r="B209" s="139" t="s">
        <v>296</v>
      </c>
      <c r="C209" s="193"/>
    </row>
    <row r="210" spans="1:9" x14ac:dyDescent="0.3">
      <c r="A210" s="219"/>
      <c r="B210" s="139" t="s">
        <v>297</v>
      </c>
      <c r="C210" s="193"/>
    </row>
    <row r="211" spans="1:9" ht="15.75" thickBot="1" x14ac:dyDescent="0.35">
      <c r="A211" s="219"/>
      <c r="B211" s="139" t="s">
        <v>298</v>
      </c>
      <c r="C211" s="193"/>
    </row>
    <row r="212" spans="1:9" ht="15.75" thickBot="1" x14ac:dyDescent="0.35">
      <c r="A212" s="219"/>
      <c r="B212" s="139" t="s">
        <v>299</v>
      </c>
      <c r="C212" s="193"/>
      <c r="I212" s="148"/>
    </row>
    <row r="213" spans="1:9" x14ac:dyDescent="0.3">
      <c r="A213" s="219"/>
      <c r="B213" s="139" t="s">
        <v>300</v>
      </c>
      <c r="C213" s="193"/>
    </row>
    <row r="214" spans="1:9" x14ac:dyDescent="0.3">
      <c r="A214" s="219"/>
      <c r="B214" s="139" t="s">
        <v>301</v>
      </c>
      <c r="C214" s="193"/>
    </row>
    <row r="215" spans="1:9" x14ac:dyDescent="0.3">
      <c r="A215" s="219"/>
      <c r="B215" s="139" t="s">
        <v>302</v>
      </c>
      <c r="C215" s="193"/>
    </row>
    <row r="216" spans="1:9" x14ac:dyDescent="0.3">
      <c r="A216" s="219"/>
      <c r="B216" s="134"/>
      <c r="C216" s="193"/>
    </row>
    <row r="217" spans="1:9" x14ac:dyDescent="0.3">
      <c r="A217" s="219"/>
      <c r="B217" s="136" t="s">
        <v>303</v>
      </c>
      <c r="C217" s="195" t="s">
        <v>142</v>
      </c>
    </row>
    <row r="218" spans="1:9" x14ac:dyDescent="0.3">
      <c r="A218" s="219"/>
      <c r="B218" s="136"/>
      <c r="C218" s="195"/>
    </row>
    <row r="219" spans="1:9" x14ac:dyDescent="0.3">
      <c r="A219" s="203" t="s">
        <v>304</v>
      </c>
      <c r="B219" s="134" t="s">
        <v>305</v>
      </c>
      <c r="C219" s="193"/>
    </row>
    <row r="220" spans="1:9" ht="24.9" x14ac:dyDescent="0.3">
      <c r="A220" s="219"/>
      <c r="B220" s="149" t="s">
        <v>306</v>
      </c>
      <c r="C220" s="225"/>
    </row>
    <row r="221" spans="1:9" x14ac:dyDescent="0.3">
      <c r="A221" s="219"/>
      <c r="B221" s="150"/>
      <c r="C221" s="225"/>
    </row>
    <row r="222" spans="1:9" ht="15.75" thickBot="1" x14ac:dyDescent="0.35">
      <c r="A222" s="219"/>
      <c r="B222" s="136" t="s">
        <v>303</v>
      </c>
      <c r="C222" s="195" t="s">
        <v>142</v>
      </c>
    </row>
    <row r="223" spans="1:9" ht="16.399999999999999" x14ac:dyDescent="0.3">
      <c r="A223" s="226">
        <v>4</v>
      </c>
      <c r="B223" s="151" t="s">
        <v>307</v>
      </c>
      <c r="C223" s="208"/>
    </row>
    <row r="224" spans="1:9" x14ac:dyDescent="0.3">
      <c r="A224" s="227" t="s">
        <v>308</v>
      </c>
      <c r="B224" s="144" t="s">
        <v>309</v>
      </c>
      <c r="C224" s="209"/>
    </row>
    <row r="225" spans="1:6" ht="24.9" x14ac:dyDescent="0.3">
      <c r="A225" s="228"/>
      <c r="B225" s="149" t="s">
        <v>310</v>
      </c>
      <c r="C225" s="229"/>
      <c r="F225" s="152"/>
    </row>
    <row r="226" spans="1:6" ht="24.9" x14ac:dyDescent="0.3">
      <c r="A226" s="230"/>
      <c r="B226" s="153" t="s">
        <v>311</v>
      </c>
      <c r="C226" s="229"/>
      <c r="F226" s="152"/>
    </row>
    <row r="227" spans="1:6" x14ac:dyDescent="0.3">
      <c r="A227" s="227"/>
      <c r="B227" s="154" t="s">
        <v>292</v>
      </c>
      <c r="C227" s="209"/>
      <c r="F227" s="152"/>
    </row>
    <row r="228" spans="1:6" x14ac:dyDescent="0.3">
      <c r="A228" s="227"/>
      <c r="B228" s="154" t="s">
        <v>312</v>
      </c>
      <c r="C228" s="209"/>
      <c r="F228" s="152"/>
    </row>
    <row r="229" spans="1:6" x14ac:dyDescent="0.3">
      <c r="A229" s="227"/>
      <c r="B229" s="154" t="s">
        <v>313</v>
      </c>
      <c r="C229" s="209"/>
      <c r="F229" s="152"/>
    </row>
    <row r="230" spans="1:6" x14ac:dyDescent="0.3">
      <c r="A230" s="227"/>
      <c r="B230" s="154" t="s">
        <v>314</v>
      </c>
      <c r="C230" s="209"/>
      <c r="F230" s="152"/>
    </row>
    <row r="231" spans="1:6" x14ac:dyDescent="0.3">
      <c r="A231" s="227"/>
      <c r="B231" s="154" t="s">
        <v>313</v>
      </c>
      <c r="C231" s="209"/>
      <c r="F231" s="152"/>
    </row>
    <row r="232" spans="1:6" x14ac:dyDescent="0.3">
      <c r="A232" s="227"/>
      <c r="B232" s="154" t="s">
        <v>315</v>
      </c>
      <c r="C232" s="209"/>
      <c r="F232" s="152"/>
    </row>
    <row r="233" spans="1:6" x14ac:dyDescent="0.3">
      <c r="A233" s="227"/>
      <c r="B233" s="154" t="s">
        <v>316</v>
      </c>
      <c r="C233" s="209"/>
      <c r="F233" s="152"/>
    </row>
    <row r="234" spans="1:6" x14ac:dyDescent="0.3">
      <c r="A234" s="227"/>
      <c r="B234" s="154" t="s">
        <v>317</v>
      </c>
      <c r="C234" s="209"/>
      <c r="F234" s="152"/>
    </row>
    <row r="235" spans="1:6" x14ac:dyDescent="0.3">
      <c r="A235" s="227"/>
      <c r="B235" s="154" t="s">
        <v>318</v>
      </c>
      <c r="C235" s="209"/>
      <c r="F235" s="152"/>
    </row>
    <row r="236" spans="1:6" x14ac:dyDescent="0.3">
      <c r="A236" s="227"/>
      <c r="B236" s="154" t="s">
        <v>319</v>
      </c>
      <c r="C236" s="209"/>
      <c r="F236" s="152"/>
    </row>
    <row r="237" spans="1:6" x14ac:dyDescent="0.3">
      <c r="A237" s="227"/>
      <c r="B237" s="154" t="s">
        <v>320</v>
      </c>
      <c r="C237" s="209"/>
      <c r="F237" s="152"/>
    </row>
    <row r="238" spans="1:6" ht="24.9" x14ac:dyDescent="0.3">
      <c r="A238" s="227"/>
      <c r="B238" s="154" t="s">
        <v>321</v>
      </c>
      <c r="C238" s="209"/>
      <c r="F238" s="152"/>
    </row>
    <row r="239" spans="1:6" x14ac:dyDescent="0.3">
      <c r="A239" s="227"/>
      <c r="B239" s="154" t="s">
        <v>322</v>
      </c>
      <c r="C239" s="209"/>
    </row>
    <row r="240" spans="1:6" x14ac:dyDescent="0.3">
      <c r="A240" s="227"/>
      <c r="B240" s="154" t="s">
        <v>323</v>
      </c>
      <c r="C240" s="209"/>
    </row>
    <row r="241" spans="1:3" x14ac:dyDescent="0.3">
      <c r="A241" s="227"/>
      <c r="B241" s="154"/>
      <c r="C241" s="209"/>
    </row>
    <row r="242" spans="1:3" x14ac:dyDescent="0.3">
      <c r="A242" s="231" t="s">
        <v>324</v>
      </c>
      <c r="B242" s="144" t="s">
        <v>325</v>
      </c>
      <c r="C242" s="209"/>
    </row>
    <row r="243" spans="1:3" x14ac:dyDescent="0.3">
      <c r="A243" s="227"/>
      <c r="B243" s="144" t="s">
        <v>326</v>
      </c>
      <c r="C243" s="195" t="s">
        <v>142</v>
      </c>
    </row>
    <row r="244" spans="1:3" x14ac:dyDescent="0.3">
      <c r="A244" s="231" t="s">
        <v>327</v>
      </c>
      <c r="B244" s="144" t="s">
        <v>328</v>
      </c>
      <c r="C244" s="209"/>
    </row>
    <row r="245" spans="1:3" x14ac:dyDescent="0.3">
      <c r="A245" s="227"/>
      <c r="B245" s="144" t="s">
        <v>326</v>
      </c>
      <c r="C245" s="195" t="s">
        <v>142</v>
      </c>
    </row>
    <row r="246" spans="1:3" x14ac:dyDescent="0.3">
      <c r="A246" s="231" t="s">
        <v>329</v>
      </c>
      <c r="B246" s="144" t="s">
        <v>330</v>
      </c>
      <c r="C246" s="209"/>
    </row>
    <row r="247" spans="1:3" x14ac:dyDescent="0.3">
      <c r="A247" s="227"/>
      <c r="B247" s="144" t="s">
        <v>326</v>
      </c>
      <c r="C247" s="195" t="s">
        <v>142</v>
      </c>
    </row>
    <row r="248" spans="1:3" x14ac:dyDescent="0.3">
      <c r="A248" s="231" t="s">
        <v>331</v>
      </c>
      <c r="B248" s="144" t="s">
        <v>332</v>
      </c>
      <c r="C248" s="209"/>
    </row>
    <row r="249" spans="1:3" x14ac:dyDescent="0.3">
      <c r="A249" s="227"/>
      <c r="B249" s="144" t="s">
        <v>326</v>
      </c>
      <c r="C249" s="195" t="s">
        <v>142</v>
      </c>
    </row>
    <row r="250" spans="1:3" x14ac:dyDescent="0.3">
      <c r="A250" s="231" t="s">
        <v>333</v>
      </c>
      <c r="B250" s="144" t="s">
        <v>334</v>
      </c>
      <c r="C250" s="209"/>
    </row>
    <row r="251" spans="1:3" x14ac:dyDescent="0.3">
      <c r="A251" s="227"/>
      <c r="B251" s="144" t="s">
        <v>326</v>
      </c>
      <c r="C251" s="195" t="s">
        <v>142</v>
      </c>
    </row>
    <row r="252" spans="1:3" x14ac:dyDescent="0.3">
      <c r="A252" s="231" t="s">
        <v>335</v>
      </c>
      <c r="B252" s="144" t="s">
        <v>336</v>
      </c>
      <c r="C252" s="209"/>
    </row>
    <row r="253" spans="1:3" x14ac:dyDescent="0.3">
      <c r="A253" s="227"/>
      <c r="B253" s="144" t="s">
        <v>326</v>
      </c>
      <c r="C253" s="195" t="s">
        <v>142</v>
      </c>
    </row>
    <row r="254" spans="1:3" x14ac:dyDescent="0.3">
      <c r="A254" s="231" t="s">
        <v>337</v>
      </c>
      <c r="B254" s="144" t="s">
        <v>338</v>
      </c>
      <c r="C254" s="209"/>
    </row>
    <row r="255" spans="1:3" x14ac:dyDescent="0.3">
      <c r="A255" s="227"/>
      <c r="B255" s="144" t="s">
        <v>326</v>
      </c>
      <c r="C255" s="195" t="s">
        <v>142</v>
      </c>
    </row>
    <row r="256" spans="1:3" x14ac:dyDescent="0.3">
      <c r="A256" s="232"/>
      <c r="B256" s="155"/>
      <c r="C256" s="211"/>
    </row>
    <row r="257" spans="1:3" x14ac:dyDescent="0.3">
      <c r="A257" s="227" t="s">
        <v>339</v>
      </c>
      <c r="B257" s="144" t="s">
        <v>340</v>
      </c>
      <c r="C257" s="209"/>
    </row>
    <row r="258" spans="1:3" ht="24.9" x14ac:dyDescent="0.3">
      <c r="A258" s="230"/>
      <c r="B258" s="153" t="s">
        <v>341</v>
      </c>
      <c r="C258" s="229"/>
    </row>
    <row r="259" spans="1:3" x14ac:dyDescent="0.3">
      <c r="A259" s="227"/>
      <c r="B259" s="154" t="s">
        <v>292</v>
      </c>
      <c r="C259" s="209"/>
    </row>
    <row r="260" spans="1:3" x14ac:dyDescent="0.3">
      <c r="A260" s="227"/>
      <c r="B260" s="154" t="s">
        <v>312</v>
      </c>
      <c r="C260" s="209"/>
    </row>
    <row r="261" spans="1:3" x14ac:dyDescent="0.3">
      <c r="A261" s="227"/>
      <c r="B261" s="154" t="s">
        <v>313</v>
      </c>
      <c r="C261" s="209"/>
    </row>
    <row r="262" spans="1:3" x14ac:dyDescent="0.3">
      <c r="A262" s="227"/>
      <c r="B262" s="154" t="s">
        <v>314</v>
      </c>
      <c r="C262" s="209"/>
    </row>
    <row r="263" spans="1:3" x14ac:dyDescent="0.3">
      <c r="A263" s="227"/>
      <c r="B263" s="154" t="s">
        <v>313</v>
      </c>
      <c r="C263" s="209"/>
    </row>
    <row r="264" spans="1:3" x14ac:dyDescent="0.3">
      <c r="A264" s="227"/>
      <c r="B264" s="154" t="s">
        <v>315</v>
      </c>
      <c r="C264" s="209"/>
    </row>
    <row r="265" spans="1:3" x14ac:dyDescent="0.3">
      <c r="A265" s="227"/>
      <c r="B265" s="154" t="s">
        <v>316</v>
      </c>
      <c r="C265" s="209"/>
    </row>
    <row r="266" spans="1:3" x14ac:dyDescent="0.3">
      <c r="A266" s="227"/>
      <c r="B266" s="154" t="s">
        <v>317</v>
      </c>
      <c r="C266" s="209"/>
    </row>
    <row r="267" spans="1:3" x14ac:dyDescent="0.3">
      <c r="A267" s="227"/>
      <c r="B267" s="154" t="s">
        <v>318</v>
      </c>
      <c r="C267" s="209"/>
    </row>
    <row r="268" spans="1:3" x14ac:dyDescent="0.3">
      <c r="A268" s="227"/>
      <c r="B268" s="154" t="s">
        <v>319</v>
      </c>
      <c r="C268" s="209"/>
    </row>
    <row r="269" spans="1:3" x14ac:dyDescent="0.3">
      <c r="A269" s="227"/>
      <c r="B269" s="154" t="s">
        <v>320</v>
      </c>
      <c r="C269" s="209"/>
    </row>
    <row r="270" spans="1:3" ht="24.9" x14ac:dyDescent="0.3">
      <c r="A270" s="227"/>
      <c r="B270" s="154" t="s">
        <v>321</v>
      </c>
      <c r="C270" s="209"/>
    </row>
    <row r="271" spans="1:3" x14ac:dyDescent="0.3">
      <c r="A271" s="227"/>
      <c r="B271" s="154" t="s">
        <v>322</v>
      </c>
      <c r="C271" s="209"/>
    </row>
    <row r="272" spans="1:3" x14ac:dyDescent="0.3">
      <c r="A272" s="227"/>
      <c r="B272" s="154" t="s">
        <v>323</v>
      </c>
      <c r="C272" s="209"/>
    </row>
    <row r="273" spans="1:3" x14ac:dyDescent="0.3">
      <c r="A273" s="227"/>
      <c r="B273" s="154"/>
      <c r="C273" s="209"/>
    </row>
    <row r="274" spans="1:3" x14ac:dyDescent="0.3">
      <c r="A274" s="231" t="s">
        <v>342</v>
      </c>
      <c r="B274" s="144" t="s">
        <v>325</v>
      </c>
      <c r="C274" s="209"/>
    </row>
    <row r="275" spans="1:3" x14ac:dyDescent="0.3">
      <c r="A275" s="227"/>
      <c r="B275" s="144" t="s">
        <v>326</v>
      </c>
      <c r="C275" s="195" t="s">
        <v>142</v>
      </c>
    </row>
    <row r="276" spans="1:3" x14ac:dyDescent="0.3">
      <c r="A276" s="231" t="s">
        <v>343</v>
      </c>
      <c r="B276" s="144" t="s">
        <v>328</v>
      </c>
      <c r="C276" s="209"/>
    </row>
    <row r="277" spans="1:3" x14ac:dyDescent="0.3">
      <c r="A277" s="227"/>
      <c r="B277" s="144" t="s">
        <v>326</v>
      </c>
      <c r="C277" s="195" t="s">
        <v>142</v>
      </c>
    </row>
    <row r="278" spans="1:3" x14ac:dyDescent="0.3">
      <c r="A278" s="231" t="s">
        <v>344</v>
      </c>
      <c r="B278" s="144" t="s">
        <v>330</v>
      </c>
      <c r="C278" s="209"/>
    </row>
    <row r="279" spans="1:3" x14ac:dyDescent="0.3">
      <c r="A279" s="227"/>
      <c r="B279" s="144" t="s">
        <v>326</v>
      </c>
      <c r="C279" s="195" t="s">
        <v>142</v>
      </c>
    </row>
    <row r="280" spans="1:3" x14ac:dyDescent="0.3">
      <c r="A280" s="231" t="s">
        <v>345</v>
      </c>
      <c r="B280" s="144" t="s">
        <v>332</v>
      </c>
      <c r="C280" s="209"/>
    </row>
    <row r="281" spans="1:3" x14ac:dyDescent="0.3">
      <c r="A281" s="227"/>
      <c r="B281" s="144" t="s">
        <v>326</v>
      </c>
      <c r="C281" s="195" t="s">
        <v>142</v>
      </c>
    </row>
    <row r="282" spans="1:3" x14ac:dyDescent="0.3">
      <c r="A282" s="231" t="s">
        <v>346</v>
      </c>
      <c r="B282" s="144" t="s">
        <v>334</v>
      </c>
      <c r="C282" s="209"/>
    </row>
    <row r="283" spans="1:3" x14ac:dyDescent="0.3">
      <c r="A283" s="227"/>
      <c r="B283" s="144" t="s">
        <v>326</v>
      </c>
      <c r="C283" s="195" t="s">
        <v>142</v>
      </c>
    </row>
    <row r="284" spans="1:3" x14ac:dyDescent="0.3">
      <c r="A284" s="231" t="s">
        <v>347</v>
      </c>
      <c r="B284" s="144" t="s">
        <v>336</v>
      </c>
      <c r="C284" s="209"/>
    </row>
    <row r="285" spans="1:3" x14ac:dyDescent="0.3">
      <c r="A285" s="227"/>
      <c r="B285" s="144" t="s">
        <v>326</v>
      </c>
      <c r="C285" s="195" t="s">
        <v>142</v>
      </c>
    </row>
    <row r="286" spans="1:3" x14ac:dyDescent="0.3">
      <c r="A286" s="231" t="s">
        <v>348</v>
      </c>
      <c r="B286" s="144" t="s">
        <v>338</v>
      </c>
      <c r="C286" s="209"/>
    </row>
    <row r="287" spans="1:3" x14ac:dyDescent="0.3">
      <c r="A287" s="227"/>
      <c r="B287" s="144" t="s">
        <v>326</v>
      </c>
      <c r="C287" s="195" t="s">
        <v>142</v>
      </c>
    </row>
    <row r="288" spans="1:3" x14ac:dyDescent="0.3">
      <c r="A288" s="232"/>
      <c r="B288" s="155"/>
      <c r="C288" s="211"/>
    </row>
    <row r="289" spans="1:3" x14ac:dyDescent="0.3">
      <c r="A289" s="227" t="s">
        <v>349</v>
      </c>
      <c r="B289" s="144" t="s">
        <v>350</v>
      </c>
      <c r="C289" s="209"/>
    </row>
    <row r="290" spans="1:3" x14ac:dyDescent="0.3">
      <c r="A290" s="227"/>
      <c r="B290" s="156" t="s">
        <v>351</v>
      </c>
      <c r="C290" s="209"/>
    </row>
    <row r="291" spans="1:3" x14ac:dyDescent="0.3">
      <c r="A291" s="227"/>
      <c r="B291" s="154" t="s">
        <v>292</v>
      </c>
      <c r="C291" s="209"/>
    </row>
    <row r="292" spans="1:3" x14ac:dyDescent="0.3">
      <c r="A292" s="227"/>
      <c r="B292" s="154" t="s">
        <v>312</v>
      </c>
      <c r="C292" s="209"/>
    </row>
    <row r="293" spans="1:3" x14ac:dyDescent="0.3">
      <c r="A293" s="227"/>
      <c r="B293" s="154" t="s">
        <v>313</v>
      </c>
      <c r="C293" s="209"/>
    </row>
    <row r="294" spans="1:3" x14ac:dyDescent="0.3">
      <c r="A294" s="227"/>
      <c r="B294" s="154" t="s">
        <v>314</v>
      </c>
      <c r="C294" s="209"/>
    </row>
    <row r="295" spans="1:3" x14ac:dyDescent="0.3">
      <c r="A295" s="227"/>
      <c r="B295" s="154" t="s">
        <v>313</v>
      </c>
      <c r="C295" s="209"/>
    </row>
    <row r="296" spans="1:3" x14ac:dyDescent="0.3">
      <c r="A296" s="227"/>
      <c r="B296" s="154" t="s">
        <v>315</v>
      </c>
      <c r="C296" s="209"/>
    </row>
    <row r="297" spans="1:3" x14ac:dyDescent="0.3">
      <c r="A297" s="227"/>
      <c r="B297" s="154" t="s">
        <v>316</v>
      </c>
      <c r="C297" s="209"/>
    </row>
    <row r="298" spans="1:3" x14ac:dyDescent="0.3">
      <c r="A298" s="227"/>
      <c r="B298" s="154" t="s">
        <v>317</v>
      </c>
      <c r="C298" s="209"/>
    </row>
    <row r="299" spans="1:3" x14ac:dyDescent="0.3">
      <c r="A299" s="227"/>
      <c r="B299" s="154" t="s">
        <v>318</v>
      </c>
      <c r="C299" s="209"/>
    </row>
    <row r="300" spans="1:3" x14ac:dyDescent="0.3">
      <c r="A300" s="227"/>
      <c r="B300" s="154" t="s">
        <v>319</v>
      </c>
      <c r="C300" s="209"/>
    </row>
    <row r="301" spans="1:3" x14ac:dyDescent="0.3">
      <c r="A301" s="227"/>
      <c r="B301" s="154" t="s">
        <v>320</v>
      </c>
      <c r="C301" s="209"/>
    </row>
    <row r="302" spans="1:3" ht="24.9" x14ac:dyDescent="0.3">
      <c r="A302" s="227"/>
      <c r="B302" s="154" t="s">
        <v>321</v>
      </c>
      <c r="C302" s="209"/>
    </row>
    <row r="303" spans="1:3" x14ac:dyDescent="0.3">
      <c r="A303" s="227"/>
      <c r="B303" s="154" t="s">
        <v>322</v>
      </c>
      <c r="C303" s="209"/>
    </row>
    <row r="304" spans="1:3" x14ac:dyDescent="0.3">
      <c r="A304" s="227"/>
      <c r="B304" s="154" t="s">
        <v>323</v>
      </c>
      <c r="C304" s="209"/>
    </row>
    <row r="305" spans="1:3" x14ac:dyDescent="0.3">
      <c r="A305" s="227"/>
      <c r="B305" s="154"/>
      <c r="C305" s="209"/>
    </row>
    <row r="306" spans="1:3" x14ac:dyDescent="0.3">
      <c r="A306" s="231" t="s">
        <v>352</v>
      </c>
      <c r="B306" s="144" t="s">
        <v>328</v>
      </c>
      <c r="C306" s="209"/>
    </row>
    <row r="307" spans="1:3" x14ac:dyDescent="0.3">
      <c r="A307" s="227"/>
      <c r="B307" s="144" t="s">
        <v>326</v>
      </c>
      <c r="C307" s="195" t="s">
        <v>142</v>
      </c>
    </row>
    <row r="308" spans="1:3" x14ac:dyDescent="0.3">
      <c r="A308" s="231" t="s">
        <v>353</v>
      </c>
      <c r="B308" s="144" t="s">
        <v>354</v>
      </c>
      <c r="C308" s="209"/>
    </row>
    <row r="309" spans="1:3" x14ac:dyDescent="0.3">
      <c r="A309" s="227"/>
      <c r="B309" s="144" t="s">
        <v>326</v>
      </c>
      <c r="C309" s="195" t="s">
        <v>142</v>
      </c>
    </row>
    <row r="310" spans="1:3" x14ac:dyDescent="0.3">
      <c r="A310" s="231" t="s">
        <v>355</v>
      </c>
      <c r="B310" s="144" t="s">
        <v>332</v>
      </c>
      <c r="C310" s="209"/>
    </row>
    <row r="311" spans="1:3" x14ac:dyDescent="0.3">
      <c r="A311" s="227"/>
      <c r="B311" s="144" t="s">
        <v>326</v>
      </c>
      <c r="C311" s="195" t="s">
        <v>142</v>
      </c>
    </row>
    <row r="312" spans="1:3" x14ac:dyDescent="0.3">
      <c r="A312" s="231" t="s">
        <v>356</v>
      </c>
      <c r="B312" s="144" t="s">
        <v>357</v>
      </c>
      <c r="C312" s="209"/>
    </row>
    <row r="313" spans="1:3" x14ac:dyDescent="0.3">
      <c r="A313" s="227"/>
      <c r="B313" s="144" t="s">
        <v>326</v>
      </c>
      <c r="C313" s="195" t="s">
        <v>142</v>
      </c>
    </row>
    <row r="314" spans="1:3" x14ac:dyDescent="0.3">
      <c r="A314" s="231" t="s">
        <v>358</v>
      </c>
      <c r="B314" s="144" t="s">
        <v>359</v>
      </c>
      <c r="C314" s="209"/>
    </row>
    <row r="315" spans="1:3" x14ac:dyDescent="0.3">
      <c r="A315" s="227"/>
      <c r="B315" s="144" t="s">
        <v>326</v>
      </c>
      <c r="C315" s="195" t="s">
        <v>142</v>
      </c>
    </row>
    <row r="316" spans="1:3" x14ac:dyDescent="0.3">
      <c r="A316" s="231" t="s">
        <v>360</v>
      </c>
      <c r="B316" s="144" t="s">
        <v>361</v>
      </c>
      <c r="C316" s="209"/>
    </row>
    <row r="317" spans="1:3" x14ac:dyDescent="0.3">
      <c r="A317" s="227"/>
      <c r="B317" s="144" t="s">
        <v>326</v>
      </c>
      <c r="C317" s="195" t="s">
        <v>142</v>
      </c>
    </row>
    <row r="318" spans="1:3" x14ac:dyDescent="0.3">
      <c r="A318" s="231" t="s">
        <v>362</v>
      </c>
      <c r="B318" s="144" t="s">
        <v>363</v>
      </c>
      <c r="C318" s="209"/>
    </row>
    <row r="319" spans="1:3" x14ac:dyDescent="0.3">
      <c r="A319" s="227"/>
      <c r="B319" s="144" t="s">
        <v>326</v>
      </c>
      <c r="C319" s="195" t="s">
        <v>142</v>
      </c>
    </row>
    <row r="320" spans="1:3" x14ac:dyDescent="0.3">
      <c r="A320" s="232"/>
      <c r="B320" s="155"/>
      <c r="C320" s="211"/>
    </row>
    <row r="321" spans="1:3" x14ac:dyDescent="0.3">
      <c r="A321" s="227" t="s">
        <v>364</v>
      </c>
      <c r="B321" s="144" t="s">
        <v>365</v>
      </c>
      <c r="C321" s="209"/>
    </row>
    <row r="322" spans="1:3" x14ac:dyDescent="0.3">
      <c r="A322" s="227"/>
      <c r="B322" s="154" t="s">
        <v>292</v>
      </c>
      <c r="C322" s="209"/>
    </row>
    <row r="323" spans="1:3" x14ac:dyDescent="0.3">
      <c r="A323" s="227"/>
      <c r="B323" s="154" t="s">
        <v>366</v>
      </c>
      <c r="C323" s="209"/>
    </row>
    <row r="324" spans="1:3" ht="24.9" x14ac:dyDescent="0.3">
      <c r="A324" s="227"/>
      <c r="B324" s="154" t="s">
        <v>367</v>
      </c>
      <c r="C324" s="209"/>
    </row>
    <row r="325" spans="1:3" ht="24.9" x14ac:dyDescent="0.3">
      <c r="A325" s="227"/>
      <c r="B325" s="154" t="s">
        <v>368</v>
      </c>
      <c r="C325" s="209"/>
    </row>
    <row r="326" spans="1:3" x14ac:dyDescent="0.3">
      <c r="A326" s="227"/>
      <c r="B326" s="154" t="s">
        <v>369</v>
      </c>
      <c r="C326" s="209"/>
    </row>
    <row r="327" spans="1:3" x14ac:dyDescent="0.3">
      <c r="A327" s="227"/>
      <c r="B327" s="154"/>
      <c r="C327" s="209"/>
    </row>
    <row r="328" spans="1:3" x14ac:dyDescent="0.3">
      <c r="A328" s="227"/>
      <c r="B328" s="144" t="s">
        <v>370</v>
      </c>
      <c r="C328" s="195" t="s">
        <v>142</v>
      </c>
    </row>
    <row r="329" spans="1:3" x14ac:dyDescent="0.3">
      <c r="A329" s="232"/>
      <c r="B329" s="155"/>
      <c r="C329" s="211"/>
    </row>
    <row r="330" spans="1:3" x14ac:dyDescent="0.3">
      <c r="A330" s="227" t="s">
        <v>371</v>
      </c>
      <c r="B330" s="144" t="s">
        <v>372</v>
      </c>
      <c r="C330" s="209"/>
    </row>
    <row r="331" spans="1:3" x14ac:dyDescent="0.3">
      <c r="A331" s="227"/>
      <c r="B331" s="154" t="s">
        <v>292</v>
      </c>
      <c r="C331" s="209"/>
    </row>
    <row r="332" spans="1:3" x14ac:dyDescent="0.3">
      <c r="A332" s="227"/>
      <c r="B332" s="154" t="s">
        <v>366</v>
      </c>
      <c r="C332" s="209"/>
    </row>
    <row r="333" spans="1:3" ht="24.9" x14ac:dyDescent="0.3">
      <c r="A333" s="227"/>
      <c r="B333" s="154" t="s">
        <v>373</v>
      </c>
      <c r="C333" s="209"/>
    </row>
    <row r="334" spans="1:3" x14ac:dyDescent="0.3">
      <c r="A334" s="227"/>
      <c r="B334" s="154" t="s">
        <v>374</v>
      </c>
      <c r="C334" s="209"/>
    </row>
    <row r="335" spans="1:3" x14ac:dyDescent="0.3">
      <c r="A335" s="227"/>
      <c r="B335" s="154" t="s">
        <v>369</v>
      </c>
      <c r="C335" s="209"/>
    </row>
    <row r="336" spans="1:3" x14ac:dyDescent="0.3">
      <c r="A336" s="227"/>
      <c r="B336" s="154"/>
      <c r="C336" s="209"/>
    </row>
    <row r="337" spans="1:3" x14ac:dyDescent="0.3">
      <c r="A337" s="227"/>
      <c r="B337" s="144" t="s">
        <v>370</v>
      </c>
      <c r="C337" s="195" t="s">
        <v>142</v>
      </c>
    </row>
    <row r="338" spans="1:3" x14ac:dyDescent="0.3">
      <c r="A338" s="232"/>
      <c r="B338" s="155"/>
      <c r="C338" s="211"/>
    </row>
    <row r="339" spans="1:3" x14ac:dyDescent="0.3">
      <c r="A339" s="227" t="s">
        <v>375</v>
      </c>
      <c r="B339" s="144" t="s">
        <v>376</v>
      </c>
      <c r="C339" s="209"/>
    </row>
    <row r="340" spans="1:3" x14ac:dyDescent="0.3">
      <c r="A340" s="227"/>
      <c r="B340" s="154" t="s">
        <v>292</v>
      </c>
      <c r="C340" s="209"/>
    </row>
    <row r="341" spans="1:3" x14ac:dyDescent="0.3">
      <c r="A341" s="227"/>
      <c r="B341" s="154" t="s">
        <v>366</v>
      </c>
      <c r="C341" s="209"/>
    </row>
    <row r="342" spans="1:3" x14ac:dyDescent="0.3">
      <c r="A342" s="227"/>
      <c r="B342" s="154" t="s">
        <v>377</v>
      </c>
      <c r="C342" s="209"/>
    </row>
    <row r="343" spans="1:3" x14ac:dyDescent="0.3">
      <c r="A343" s="227"/>
      <c r="B343" s="154" t="s">
        <v>378</v>
      </c>
      <c r="C343" s="209"/>
    </row>
    <row r="344" spans="1:3" x14ac:dyDescent="0.3">
      <c r="A344" s="227"/>
      <c r="B344" s="154" t="s">
        <v>379</v>
      </c>
      <c r="C344" s="209"/>
    </row>
    <row r="345" spans="1:3" x14ac:dyDescent="0.3">
      <c r="A345" s="227"/>
      <c r="B345" s="154" t="s">
        <v>374</v>
      </c>
      <c r="C345" s="209"/>
    </row>
    <row r="346" spans="1:3" x14ac:dyDescent="0.3">
      <c r="A346" s="227"/>
      <c r="B346" s="154" t="s">
        <v>369</v>
      </c>
      <c r="C346" s="209"/>
    </row>
    <row r="347" spans="1:3" x14ac:dyDescent="0.3">
      <c r="A347" s="227"/>
      <c r="B347" s="154"/>
      <c r="C347" s="209"/>
    </row>
    <row r="348" spans="1:3" x14ac:dyDescent="0.3">
      <c r="A348" s="227"/>
      <c r="B348" s="144" t="s">
        <v>370</v>
      </c>
      <c r="C348" s="195" t="s">
        <v>142</v>
      </c>
    </row>
    <row r="349" spans="1:3" x14ac:dyDescent="0.3">
      <c r="A349" s="232"/>
      <c r="B349" s="155"/>
      <c r="C349" s="211"/>
    </row>
    <row r="350" spans="1:3" x14ac:dyDescent="0.3">
      <c r="A350" s="227" t="s">
        <v>380</v>
      </c>
      <c r="B350" s="144" t="s">
        <v>381</v>
      </c>
      <c r="C350" s="209"/>
    </row>
    <row r="351" spans="1:3" x14ac:dyDescent="0.3">
      <c r="A351" s="227"/>
      <c r="B351" s="154" t="s">
        <v>292</v>
      </c>
      <c r="C351" s="209"/>
    </row>
    <row r="352" spans="1:3" x14ac:dyDescent="0.3">
      <c r="A352" s="227"/>
      <c r="B352" s="154" t="s">
        <v>382</v>
      </c>
      <c r="C352" s="209"/>
    </row>
    <row r="353" spans="1:3" x14ac:dyDescent="0.3">
      <c r="A353" s="227"/>
      <c r="B353" s="154" t="s">
        <v>369</v>
      </c>
      <c r="C353" s="209"/>
    </row>
    <row r="354" spans="1:3" x14ac:dyDescent="0.3">
      <c r="A354" s="227"/>
      <c r="B354" s="154"/>
      <c r="C354" s="209"/>
    </row>
    <row r="355" spans="1:3" x14ac:dyDescent="0.3">
      <c r="A355" s="227"/>
      <c r="B355" s="144" t="s">
        <v>370</v>
      </c>
      <c r="C355" s="195" t="s">
        <v>142</v>
      </c>
    </row>
    <row r="356" spans="1:3" x14ac:dyDescent="0.3">
      <c r="A356" s="232"/>
      <c r="B356" s="155"/>
      <c r="C356" s="211"/>
    </row>
    <row r="357" spans="1:3" x14ac:dyDescent="0.3">
      <c r="A357" s="194" t="s">
        <v>383</v>
      </c>
      <c r="B357" s="134" t="s">
        <v>384</v>
      </c>
      <c r="C357" s="193"/>
    </row>
    <row r="358" spans="1:3" ht="24.9" x14ac:dyDescent="0.3">
      <c r="A358" s="203"/>
      <c r="B358" s="135" t="s">
        <v>385</v>
      </c>
      <c r="C358" s="193"/>
    </row>
    <row r="359" spans="1:3" x14ac:dyDescent="0.3">
      <c r="A359" s="203"/>
      <c r="B359" s="135" t="s">
        <v>386</v>
      </c>
      <c r="C359" s="193"/>
    </row>
    <row r="360" spans="1:3" x14ac:dyDescent="0.3">
      <c r="A360" s="203"/>
      <c r="B360" s="135" t="s">
        <v>387</v>
      </c>
      <c r="C360" s="193"/>
    </row>
    <row r="361" spans="1:3" x14ac:dyDescent="0.3">
      <c r="A361" s="203"/>
      <c r="B361" s="135" t="s">
        <v>243</v>
      </c>
      <c r="C361" s="193"/>
    </row>
    <row r="362" spans="1:3" x14ac:dyDescent="0.3">
      <c r="A362" s="203"/>
      <c r="B362" s="135" t="s">
        <v>388</v>
      </c>
      <c r="C362" s="193"/>
    </row>
    <row r="363" spans="1:3" x14ac:dyDescent="0.3">
      <c r="A363" s="203"/>
      <c r="B363" s="135" t="s">
        <v>389</v>
      </c>
      <c r="C363" s="193"/>
    </row>
    <row r="364" spans="1:3" x14ac:dyDescent="0.3">
      <c r="A364" s="203"/>
      <c r="B364" s="135" t="s">
        <v>390</v>
      </c>
      <c r="C364" s="193"/>
    </row>
    <row r="365" spans="1:3" ht="24.9" x14ac:dyDescent="0.3">
      <c r="A365" s="203"/>
      <c r="B365" s="134" t="s">
        <v>391</v>
      </c>
      <c r="C365" s="193"/>
    </row>
    <row r="366" spans="1:3" x14ac:dyDescent="0.3">
      <c r="A366" s="203"/>
      <c r="B366" s="135" t="s">
        <v>392</v>
      </c>
      <c r="C366" s="193"/>
    </row>
    <row r="367" spans="1:3" x14ac:dyDescent="0.3">
      <c r="A367" s="203"/>
      <c r="B367" s="135" t="s">
        <v>393</v>
      </c>
      <c r="C367" s="193"/>
    </row>
    <row r="368" spans="1:3" x14ac:dyDescent="0.3">
      <c r="A368" s="203"/>
      <c r="B368" s="134"/>
      <c r="C368" s="193"/>
    </row>
    <row r="369" spans="1:3" x14ac:dyDescent="0.3">
      <c r="A369" s="203" t="s">
        <v>394</v>
      </c>
      <c r="B369" s="144" t="s">
        <v>395</v>
      </c>
      <c r="C369" s="193"/>
    </row>
    <row r="370" spans="1:3" x14ac:dyDescent="0.3">
      <c r="A370" s="203"/>
      <c r="B370" s="144" t="s">
        <v>370</v>
      </c>
      <c r="C370" s="195" t="s">
        <v>142</v>
      </c>
    </row>
    <row r="371" spans="1:3" x14ac:dyDescent="0.3">
      <c r="A371" s="203" t="s">
        <v>396</v>
      </c>
      <c r="B371" s="144" t="s">
        <v>397</v>
      </c>
      <c r="C371" s="193"/>
    </row>
    <row r="372" spans="1:3" x14ac:dyDescent="0.3">
      <c r="A372" s="203"/>
      <c r="B372" s="144" t="s">
        <v>370</v>
      </c>
      <c r="C372" s="195" t="s">
        <v>142</v>
      </c>
    </row>
    <row r="373" spans="1:3" x14ac:dyDescent="0.3">
      <c r="A373" s="203" t="s">
        <v>398</v>
      </c>
      <c r="B373" s="144" t="s">
        <v>399</v>
      </c>
      <c r="C373" s="193"/>
    </row>
    <row r="374" spans="1:3" x14ac:dyDescent="0.3">
      <c r="A374" s="203"/>
      <c r="B374" s="144" t="s">
        <v>370</v>
      </c>
      <c r="C374" s="195" t="s">
        <v>142</v>
      </c>
    </row>
    <row r="375" spans="1:3" x14ac:dyDescent="0.3">
      <c r="A375" s="221"/>
      <c r="B375" s="145"/>
      <c r="C375" s="197"/>
    </row>
    <row r="376" spans="1:3" x14ac:dyDescent="0.3">
      <c r="A376" s="194" t="s">
        <v>400</v>
      </c>
      <c r="B376" s="134" t="s">
        <v>401</v>
      </c>
      <c r="C376" s="193"/>
    </row>
    <row r="377" spans="1:3" ht="24.9" x14ac:dyDescent="0.3">
      <c r="A377" s="203"/>
      <c r="B377" s="135" t="s">
        <v>402</v>
      </c>
      <c r="C377" s="193"/>
    </row>
    <row r="378" spans="1:3" x14ac:dyDescent="0.3">
      <c r="A378" s="203"/>
      <c r="B378" s="135" t="s">
        <v>386</v>
      </c>
      <c r="C378" s="193"/>
    </row>
    <row r="379" spans="1:3" x14ac:dyDescent="0.3">
      <c r="A379" s="203"/>
      <c r="B379" s="135" t="s">
        <v>387</v>
      </c>
      <c r="C379" s="193"/>
    </row>
    <row r="380" spans="1:3" x14ac:dyDescent="0.3">
      <c r="A380" s="203"/>
      <c r="B380" s="135" t="s">
        <v>243</v>
      </c>
      <c r="C380" s="193"/>
    </row>
    <row r="381" spans="1:3" x14ac:dyDescent="0.3">
      <c r="A381" s="203"/>
      <c r="B381" s="135" t="s">
        <v>388</v>
      </c>
      <c r="C381" s="193"/>
    </row>
    <row r="382" spans="1:3" x14ac:dyDescent="0.3">
      <c r="A382" s="203"/>
      <c r="B382" s="135" t="s">
        <v>389</v>
      </c>
      <c r="C382" s="193"/>
    </row>
    <row r="383" spans="1:3" x14ac:dyDescent="0.3">
      <c r="A383" s="203"/>
      <c r="B383" s="135" t="s">
        <v>390</v>
      </c>
      <c r="C383" s="193"/>
    </row>
    <row r="384" spans="1:3" x14ac:dyDescent="0.3">
      <c r="A384" s="203"/>
      <c r="B384" s="134" t="s">
        <v>403</v>
      </c>
      <c r="C384" s="193"/>
    </row>
    <row r="385" spans="1:3" x14ac:dyDescent="0.3">
      <c r="A385" s="203"/>
      <c r="B385" s="135" t="s">
        <v>392</v>
      </c>
      <c r="C385" s="193"/>
    </row>
    <row r="386" spans="1:3" ht="24.9" x14ac:dyDescent="0.3">
      <c r="A386" s="203"/>
      <c r="B386" s="135" t="s">
        <v>404</v>
      </c>
      <c r="C386" s="193"/>
    </row>
    <row r="387" spans="1:3" x14ac:dyDescent="0.3">
      <c r="A387" s="203"/>
      <c r="B387" s="135" t="s">
        <v>393</v>
      </c>
      <c r="C387" s="193"/>
    </row>
    <row r="388" spans="1:3" x14ac:dyDescent="0.3">
      <c r="A388" s="203"/>
      <c r="B388" s="134"/>
      <c r="C388" s="193"/>
    </row>
    <row r="389" spans="1:3" x14ac:dyDescent="0.3">
      <c r="A389" s="203" t="s">
        <v>405</v>
      </c>
      <c r="B389" s="134" t="s">
        <v>406</v>
      </c>
      <c r="C389" s="193"/>
    </row>
    <row r="390" spans="1:3" x14ac:dyDescent="0.3">
      <c r="A390" s="203"/>
      <c r="B390" s="134" t="s">
        <v>407</v>
      </c>
      <c r="C390" s="195" t="s">
        <v>142</v>
      </c>
    </row>
    <row r="391" spans="1:3" x14ac:dyDescent="0.3">
      <c r="A391" s="203" t="s">
        <v>408</v>
      </c>
      <c r="B391" s="134" t="s">
        <v>409</v>
      </c>
      <c r="C391" s="193"/>
    </row>
    <row r="392" spans="1:3" x14ac:dyDescent="0.3">
      <c r="A392" s="203"/>
      <c r="B392" s="134" t="s">
        <v>407</v>
      </c>
      <c r="C392" s="195" t="s">
        <v>142</v>
      </c>
    </row>
    <row r="393" spans="1:3" x14ac:dyDescent="0.3">
      <c r="A393" s="203" t="s">
        <v>410</v>
      </c>
      <c r="B393" s="134" t="s">
        <v>411</v>
      </c>
      <c r="C393" s="193"/>
    </row>
    <row r="394" spans="1:3" x14ac:dyDescent="0.3">
      <c r="A394" s="203"/>
      <c r="B394" s="134" t="s">
        <v>407</v>
      </c>
      <c r="C394" s="195" t="s">
        <v>142</v>
      </c>
    </row>
    <row r="395" spans="1:3" x14ac:dyDescent="0.3">
      <c r="A395" s="203" t="s">
        <v>412</v>
      </c>
      <c r="B395" s="134" t="s">
        <v>413</v>
      </c>
      <c r="C395" s="193"/>
    </row>
    <row r="396" spans="1:3" x14ac:dyDescent="0.3">
      <c r="A396" s="203"/>
      <c r="B396" s="134" t="s">
        <v>407</v>
      </c>
      <c r="C396" s="195" t="s">
        <v>142</v>
      </c>
    </row>
    <row r="397" spans="1:3" x14ac:dyDescent="0.3">
      <c r="A397" s="203" t="s">
        <v>414</v>
      </c>
      <c r="B397" s="134" t="s">
        <v>415</v>
      </c>
      <c r="C397" s="193"/>
    </row>
    <row r="398" spans="1:3" x14ac:dyDescent="0.3">
      <c r="A398" s="203"/>
      <c r="B398" s="134" t="s">
        <v>407</v>
      </c>
      <c r="C398" s="195" t="s">
        <v>142</v>
      </c>
    </row>
    <row r="399" spans="1:3" x14ac:dyDescent="0.3">
      <c r="A399" s="203" t="s">
        <v>416</v>
      </c>
      <c r="B399" s="134" t="s">
        <v>417</v>
      </c>
      <c r="C399" s="193"/>
    </row>
    <row r="400" spans="1:3" x14ac:dyDescent="0.3">
      <c r="A400" s="203"/>
      <c r="B400" s="134" t="s">
        <v>407</v>
      </c>
      <c r="C400" s="195" t="s">
        <v>142</v>
      </c>
    </row>
    <row r="401" spans="1:3" x14ac:dyDescent="0.3">
      <c r="A401" s="203" t="s">
        <v>418</v>
      </c>
      <c r="B401" s="134" t="s">
        <v>419</v>
      </c>
      <c r="C401" s="193"/>
    </row>
    <row r="402" spans="1:3" x14ac:dyDescent="0.3">
      <c r="A402" s="203"/>
      <c r="B402" s="134" t="s">
        <v>407</v>
      </c>
      <c r="C402" s="195" t="s">
        <v>142</v>
      </c>
    </row>
    <row r="403" spans="1:3" x14ac:dyDescent="0.3">
      <c r="A403" s="203" t="s">
        <v>420</v>
      </c>
      <c r="B403" s="134" t="s">
        <v>421</v>
      </c>
      <c r="C403" s="193"/>
    </row>
    <row r="404" spans="1:3" x14ac:dyDescent="0.3">
      <c r="A404" s="203"/>
      <c r="B404" s="134" t="s">
        <v>407</v>
      </c>
      <c r="C404" s="195" t="s">
        <v>142</v>
      </c>
    </row>
    <row r="405" spans="1:3" x14ac:dyDescent="0.3">
      <c r="A405" s="221"/>
      <c r="B405" s="145"/>
      <c r="C405" s="197"/>
    </row>
    <row r="406" spans="1:3" x14ac:dyDescent="0.3">
      <c r="A406" s="194" t="s">
        <v>422</v>
      </c>
      <c r="B406" s="134" t="s">
        <v>423</v>
      </c>
      <c r="C406" s="193"/>
    </row>
    <row r="407" spans="1:3" ht="16.55" customHeight="1" x14ac:dyDescent="0.3">
      <c r="A407" s="194"/>
      <c r="B407" s="135" t="s">
        <v>424</v>
      </c>
      <c r="C407" s="193"/>
    </row>
    <row r="408" spans="1:3" ht="24.9" x14ac:dyDescent="0.3">
      <c r="A408" s="194"/>
      <c r="B408" s="135" t="s">
        <v>425</v>
      </c>
      <c r="C408" s="193"/>
    </row>
    <row r="409" spans="1:3" x14ac:dyDescent="0.3">
      <c r="A409" s="203"/>
      <c r="B409" s="154" t="s">
        <v>374</v>
      </c>
      <c r="C409" s="193"/>
    </row>
    <row r="410" spans="1:3" x14ac:dyDescent="0.3">
      <c r="A410" s="194"/>
      <c r="B410" s="135" t="s">
        <v>393</v>
      </c>
      <c r="C410" s="193"/>
    </row>
    <row r="411" spans="1:3" x14ac:dyDescent="0.3">
      <c r="A411" s="194"/>
      <c r="B411" s="135"/>
      <c r="C411" s="193"/>
    </row>
    <row r="412" spans="1:3" x14ac:dyDescent="0.3">
      <c r="A412" s="203" t="s">
        <v>426</v>
      </c>
      <c r="B412" s="144" t="s">
        <v>395</v>
      </c>
      <c r="C412" s="193"/>
    </row>
    <row r="413" spans="1:3" x14ac:dyDescent="0.3">
      <c r="A413" s="203"/>
      <c r="B413" s="144" t="s">
        <v>370</v>
      </c>
      <c r="C413" s="195" t="s">
        <v>142</v>
      </c>
    </row>
    <row r="414" spans="1:3" x14ac:dyDescent="0.3">
      <c r="A414" s="203" t="s">
        <v>427</v>
      </c>
      <c r="B414" s="144" t="s">
        <v>397</v>
      </c>
      <c r="C414" s="193"/>
    </row>
    <row r="415" spans="1:3" x14ac:dyDescent="0.3">
      <c r="A415" s="203"/>
      <c r="B415" s="144" t="s">
        <v>370</v>
      </c>
      <c r="C415" s="195" t="s">
        <v>142</v>
      </c>
    </row>
    <row r="416" spans="1:3" x14ac:dyDescent="0.3">
      <c r="A416" s="203" t="s">
        <v>428</v>
      </c>
      <c r="B416" s="144" t="s">
        <v>399</v>
      </c>
      <c r="C416" s="193"/>
    </row>
    <row r="417" spans="1:3" x14ac:dyDescent="0.3">
      <c r="A417" s="203"/>
      <c r="B417" s="144" t="s">
        <v>370</v>
      </c>
      <c r="C417" s="195" t="s">
        <v>142</v>
      </c>
    </row>
    <row r="418" spans="1:3" x14ac:dyDescent="0.3">
      <c r="A418" s="199"/>
      <c r="B418" s="138"/>
      <c r="C418" s="197"/>
    </row>
    <row r="419" spans="1:3" x14ac:dyDescent="0.3">
      <c r="A419" s="194" t="s">
        <v>429</v>
      </c>
      <c r="B419" s="134" t="s">
        <v>430</v>
      </c>
      <c r="C419" s="193"/>
    </row>
    <row r="420" spans="1:3" ht="24.9" x14ac:dyDescent="0.3">
      <c r="A420" s="194"/>
      <c r="B420" s="135" t="s">
        <v>431</v>
      </c>
      <c r="C420" s="193"/>
    </row>
    <row r="421" spans="1:3" x14ac:dyDescent="0.3">
      <c r="A421" s="194"/>
      <c r="B421" s="135" t="s">
        <v>432</v>
      </c>
      <c r="C421" s="193"/>
    </row>
    <row r="422" spans="1:3" x14ac:dyDescent="0.3">
      <c r="A422" s="194"/>
      <c r="B422" s="135" t="s">
        <v>386</v>
      </c>
      <c r="C422" s="193"/>
    </row>
    <row r="423" spans="1:3" x14ac:dyDescent="0.3">
      <c r="A423" s="194"/>
      <c r="B423" s="135" t="s">
        <v>387</v>
      </c>
      <c r="C423" s="193"/>
    </row>
    <row r="424" spans="1:3" x14ac:dyDescent="0.3">
      <c r="A424" s="194"/>
      <c r="B424" s="135" t="s">
        <v>243</v>
      </c>
      <c r="C424" s="193"/>
    </row>
    <row r="425" spans="1:3" x14ac:dyDescent="0.3">
      <c r="A425" s="194"/>
      <c r="B425" s="135" t="s">
        <v>388</v>
      </c>
      <c r="C425" s="193"/>
    </row>
    <row r="426" spans="1:3" x14ac:dyDescent="0.3">
      <c r="A426" s="194"/>
      <c r="B426" s="135" t="s">
        <v>389</v>
      </c>
      <c r="C426" s="193"/>
    </row>
    <row r="427" spans="1:3" x14ac:dyDescent="0.3">
      <c r="A427" s="194"/>
      <c r="B427" s="135" t="s">
        <v>390</v>
      </c>
      <c r="C427" s="193"/>
    </row>
    <row r="428" spans="1:3" ht="24.9" x14ac:dyDescent="0.3">
      <c r="A428" s="194"/>
      <c r="B428" s="134" t="s">
        <v>391</v>
      </c>
      <c r="C428" s="193"/>
    </row>
    <row r="429" spans="1:3" x14ac:dyDescent="0.3">
      <c r="A429" s="194"/>
      <c r="B429" s="135" t="s">
        <v>392</v>
      </c>
      <c r="C429" s="193"/>
    </row>
    <row r="430" spans="1:3" x14ac:dyDescent="0.3">
      <c r="A430" s="194"/>
      <c r="B430" s="135" t="s">
        <v>393</v>
      </c>
      <c r="C430" s="193"/>
    </row>
    <row r="431" spans="1:3" x14ac:dyDescent="0.3">
      <c r="A431" s="194"/>
      <c r="B431" s="135"/>
      <c r="C431" s="193"/>
    </row>
    <row r="432" spans="1:3" x14ac:dyDescent="0.3">
      <c r="A432" s="203" t="s">
        <v>433</v>
      </c>
      <c r="B432" s="144" t="s">
        <v>395</v>
      </c>
      <c r="C432" s="193"/>
    </row>
    <row r="433" spans="1:3" x14ac:dyDescent="0.3">
      <c r="A433" s="203"/>
      <c r="B433" s="144" t="s">
        <v>370</v>
      </c>
      <c r="C433" s="195" t="s">
        <v>142</v>
      </c>
    </row>
    <row r="434" spans="1:3" x14ac:dyDescent="0.3">
      <c r="A434" s="203" t="s">
        <v>434</v>
      </c>
      <c r="B434" s="144" t="s">
        <v>397</v>
      </c>
      <c r="C434" s="193"/>
    </row>
    <row r="435" spans="1:3" x14ac:dyDescent="0.3">
      <c r="A435" s="203"/>
      <c r="B435" s="144" t="s">
        <v>370</v>
      </c>
      <c r="C435" s="195" t="s">
        <v>142</v>
      </c>
    </row>
    <row r="436" spans="1:3" x14ac:dyDescent="0.3">
      <c r="A436" s="203" t="s">
        <v>435</v>
      </c>
      <c r="B436" s="144" t="s">
        <v>399</v>
      </c>
      <c r="C436" s="193"/>
    </row>
    <row r="437" spans="1:3" x14ac:dyDescent="0.3">
      <c r="A437" s="203"/>
      <c r="B437" s="144" t="s">
        <v>370</v>
      </c>
      <c r="C437" s="195" t="s">
        <v>142</v>
      </c>
    </row>
    <row r="438" spans="1:3" x14ac:dyDescent="0.3">
      <c r="A438" s="199"/>
      <c r="B438" s="138"/>
      <c r="C438" s="197"/>
    </row>
    <row r="439" spans="1:3" x14ac:dyDescent="0.3">
      <c r="A439" s="194" t="s">
        <v>436</v>
      </c>
      <c r="B439" s="134" t="s">
        <v>437</v>
      </c>
      <c r="C439" s="193"/>
    </row>
    <row r="440" spans="1:3" ht="24.9" x14ac:dyDescent="0.3">
      <c r="A440" s="194"/>
      <c r="B440" s="135" t="s">
        <v>431</v>
      </c>
      <c r="C440" s="193"/>
    </row>
    <row r="441" spans="1:3" x14ac:dyDescent="0.3">
      <c r="A441" s="194"/>
      <c r="B441" s="135" t="s">
        <v>432</v>
      </c>
      <c r="C441" s="193"/>
    </row>
    <row r="442" spans="1:3" x14ac:dyDescent="0.3">
      <c r="A442" s="194"/>
      <c r="B442" s="135" t="s">
        <v>386</v>
      </c>
      <c r="C442" s="193"/>
    </row>
    <row r="443" spans="1:3" x14ac:dyDescent="0.3">
      <c r="A443" s="194"/>
      <c r="B443" s="135" t="s">
        <v>387</v>
      </c>
      <c r="C443" s="193"/>
    </row>
    <row r="444" spans="1:3" x14ac:dyDescent="0.3">
      <c r="A444" s="194"/>
      <c r="B444" s="135" t="s">
        <v>243</v>
      </c>
      <c r="C444" s="193"/>
    </row>
    <row r="445" spans="1:3" x14ac:dyDescent="0.3">
      <c r="A445" s="194"/>
      <c r="B445" s="135" t="s">
        <v>388</v>
      </c>
      <c r="C445" s="193"/>
    </row>
    <row r="446" spans="1:3" x14ac:dyDescent="0.3">
      <c r="A446" s="194"/>
      <c r="B446" s="135" t="s">
        <v>389</v>
      </c>
      <c r="C446" s="193"/>
    </row>
    <row r="447" spans="1:3" x14ac:dyDescent="0.3">
      <c r="A447" s="194"/>
      <c r="B447" s="135" t="s">
        <v>390</v>
      </c>
      <c r="C447" s="193"/>
    </row>
    <row r="448" spans="1:3" ht="24.9" x14ac:dyDescent="0.3">
      <c r="A448" s="194"/>
      <c r="B448" s="134" t="s">
        <v>438</v>
      </c>
      <c r="C448" s="193"/>
    </row>
    <row r="449" spans="1:3" x14ac:dyDescent="0.3">
      <c r="A449" s="194"/>
      <c r="B449" s="135" t="s">
        <v>392</v>
      </c>
      <c r="C449" s="193"/>
    </row>
    <row r="450" spans="1:3" x14ac:dyDescent="0.3">
      <c r="A450" s="194"/>
      <c r="B450" s="135" t="s">
        <v>393</v>
      </c>
      <c r="C450" s="193"/>
    </row>
    <row r="451" spans="1:3" x14ac:dyDescent="0.3">
      <c r="A451" s="194"/>
      <c r="B451" s="135"/>
      <c r="C451" s="193"/>
    </row>
    <row r="452" spans="1:3" x14ac:dyDescent="0.3">
      <c r="A452" s="203" t="s">
        <v>439</v>
      </c>
      <c r="B452" s="144" t="s">
        <v>395</v>
      </c>
      <c r="C452" s="193"/>
    </row>
    <row r="453" spans="1:3" x14ac:dyDescent="0.3">
      <c r="A453" s="203"/>
      <c r="B453" s="144" t="s">
        <v>370</v>
      </c>
      <c r="C453" s="195" t="s">
        <v>142</v>
      </c>
    </row>
    <row r="454" spans="1:3" x14ac:dyDescent="0.3">
      <c r="A454" s="203" t="s">
        <v>440</v>
      </c>
      <c r="B454" s="144" t="s">
        <v>397</v>
      </c>
      <c r="C454" s="193"/>
    </row>
    <row r="455" spans="1:3" x14ac:dyDescent="0.3">
      <c r="A455" s="203"/>
      <c r="B455" s="144" t="s">
        <v>370</v>
      </c>
      <c r="C455" s="195" t="s">
        <v>142</v>
      </c>
    </row>
    <row r="456" spans="1:3" x14ac:dyDescent="0.3">
      <c r="A456" s="203" t="s">
        <v>441</v>
      </c>
      <c r="B456" s="144" t="s">
        <v>399</v>
      </c>
      <c r="C456" s="193"/>
    </row>
    <row r="457" spans="1:3" x14ac:dyDescent="0.3">
      <c r="A457" s="203"/>
      <c r="B457" s="144" t="s">
        <v>370</v>
      </c>
      <c r="C457" s="195" t="s">
        <v>142</v>
      </c>
    </row>
    <row r="458" spans="1:3" x14ac:dyDescent="0.3">
      <c r="A458" s="199"/>
      <c r="B458" s="138"/>
      <c r="C458" s="197"/>
    </row>
    <row r="459" spans="1:3" x14ac:dyDescent="0.3">
      <c r="A459" s="194" t="s">
        <v>442</v>
      </c>
      <c r="B459" s="134" t="s">
        <v>443</v>
      </c>
      <c r="C459" s="193"/>
    </row>
    <row r="460" spans="1:3" ht="24.9" x14ac:dyDescent="0.3">
      <c r="A460" s="194"/>
      <c r="B460" s="135" t="s">
        <v>444</v>
      </c>
      <c r="C460" s="193"/>
    </row>
    <row r="461" spans="1:3" x14ac:dyDescent="0.3">
      <c r="A461" s="194"/>
      <c r="B461" s="135" t="s">
        <v>386</v>
      </c>
      <c r="C461" s="193"/>
    </row>
    <row r="462" spans="1:3" x14ac:dyDescent="0.3">
      <c r="A462" s="194"/>
      <c r="B462" s="135" t="s">
        <v>387</v>
      </c>
      <c r="C462" s="193"/>
    </row>
    <row r="463" spans="1:3" x14ac:dyDescent="0.3">
      <c r="A463" s="194"/>
      <c r="B463" s="135" t="s">
        <v>243</v>
      </c>
      <c r="C463" s="193"/>
    </row>
    <row r="464" spans="1:3" x14ac:dyDescent="0.3">
      <c r="A464" s="194"/>
      <c r="B464" s="135" t="s">
        <v>388</v>
      </c>
      <c r="C464" s="193"/>
    </row>
    <row r="465" spans="1:3" x14ac:dyDescent="0.3">
      <c r="A465" s="194"/>
      <c r="B465" s="135" t="s">
        <v>389</v>
      </c>
      <c r="C465" s="193"/>
    </row>
    <row r="466" spans="1:3" x14ac:dyDescent="0.3">
      <c r="A466" s="194"/>
      <c r="B466" s="135" t="s">
        <v>390</v>
      </c>
      <c r="C466" s="193"/>
    </row>
    <row r="467" spans="1:3" ht="24.9" x14ac:dyDescent="0.3">
      <c r="A467" s="194"/>
      <c r="B467" s="134" t="s">
        <v>391</v>
      </c>
      <c r="C467" s="193"/>
    </row>
    <row r="468" spans="1:3" x14ac:dyDescent="0.3">
      <c r="A468" s="194"/>
      <c r="B468" s="135" t="s">
        <v>392</v>
      </c>
      <c r="C468" s="193"/>
    </row>
    <row r="469" spans="1:3" x14ac:dyDescent="0.3">
      <c r="A469" s="194"/>
      <c r="B469" s="135" t="s">
        <v>393</v>
      </c>
      <c r="C469" s="193"/>
    </row>
    <row r="470" spans="1:3" x14ac:dyDescent="0.3">
      <c r="A470" s="194"/>
      <c r="B470" s="135"/>
      <c r="C470" s="193"/>
    </row>
    <row r="471" spans="1:3" x14ac:dyDescent="0.3">
      <c r="A471" s="203" t="s">
        <v>445</v>
      </c>
      <c r="B471" s="144" t="s">
        <v>395</v>
      </c>
      <c r="C471" s="193"/>
    </row>
    <row r="472" spans="1:3" x14ac:dyDescent="0.3">
      <c r="A472" s="203"/>
      <c r="B472" s="144" t="s">
        <v>370</v>
      </c>
      <c r="C472" s="195" t="s">
        <v>142</v>
      </c>
    </row>
    <row r="473" spans="1:3" x14ac:dyDescent="0.3">
      <c r="A473" s="203" t="s">
        <v>446</v>
      </c>
      <c r="B473" s="144" t="s">
        <v>397</v>
      </c>
      <c r="C473" s="193"/>
    </row>
    <row r="474" spans="1:3" x14ac:dyDescent="0.3">
      <c r="A474" s="203"/>
      <c r="B474" s="144" t="s">
        <v>370</v>
      </c>
      <c r="C474" s="195" t="s">
        <v>142</v>
      </c>
    </row>
    <row r="475" spans="1:3" x14ac:dyDescent="0.3">
      <c r="A475" s="203" t="s">
        <v>447</v>
      </c>
      <c r="B475" s="144" t="s">
        <v>399</v>
      </c>
      <c r="C475" s="193"/>
    </row>
    <row r="476" spans="1:3" x14ac:dyDescent="0.3">
      <c r="A476" s="203"/>
      <c r="B476" s="144" t="s">
        <v>370</v>
      </c>
      <c r="C476" s="195" t="s">
        <v>142</v>
      </c>
    </row>
    <row r="477" spans="1:3" x14ac:dyDescent="0.3">
      <c r="A477" s="199"/>
      <c r="B477" s="138"/>
      <c r="C477" s="197"/>
    </row>
    <row r="478" spans="1:3" x14ac:dyDescent="0.3">
      <c r="A478" s="194" t="s">
        <v>448</v>
      </c>
      <c r="B478" s="134" t="s">
        <v>449</v>
      </c>
      <c r="C478" s="193"/>
    </row>
    <row r="479" spans="1:3" ht="24.9" x14ac:dyDescent="0.3">
      <c r="A479" s="203"/>
      <c r="B479" s="135" t="s">
        <v>450</v>
      </c>
      <c r="C479" s="193"/>
    </row>
    <row r="480" spans="1:3" x14ac:dyDescent="0.3">
      <c r="A480" s="203"/>
      <c r="B480" s="135" t="s">
        <v>386</v>
      </c>
      <c r="C480" s="193"/>
    </row>
    <row r="481" spans="1:3" x14ac:dyDescent="0.3">
      <c r="A481" s="203"/>
      <c r="B481" s="154" t="s">
        <v>374</v>
      </c>
      <c r="C481" s="193"/>
    </row>
    <row r="482" spans="1:3" x14ac:dyDescent="0.3">
      <c r="A482" s="203"/>
      <c r="B482" s="135" t="s">
        <v>387</v>
      </c>
      <c r="C482" s="193"/>
    </row>
    <row r="483" spans="1:3" x14ac:dyDescent="0.3">
      <c r="A483" s="203"/>
      <c r="B483" s="135" t="s">
        <v>243</v>
      </c>
      <c r="C483" s="193"/>
    </row>
    <row r="484" spans="1:3" x14ac:dyDescent="0.3">
      <c r="A484" s="203"/>
      <c r="B484" s="135" t="s">
        <v>388</v>
      </c>
      <c r="C484" s="193"/>
    </row>
    <row r="485" spans="1:3" x14ac:dyDescent="0.3">
      <c r="A485" s="203"/>
      <c r="B485" s="135" t="s">
        <v>389</v>
      </c>
      <c r="C485" s="193"/>
    </row>
    <row r="486" spans="1:3" x14ac:dyDescent="0.3">
      <c r="A486" s="203"/>
      <c r="B486" s="135" t="s">
        <v>390</v>
      </c>
      <c r="C486" s="193"/>
    </row>
    <row r="487" spans="1:3" ht="24.9" x14ac:dyDescent="0.3">
      <c r="A487" s="203"/>
      <c r="B487" s="134" t="s">
        <v>391</v>
      </c>
      <c r="C487" s="193"/>
    </row>
    <row r="488" spans="1:3" x14ac:dyDescent="0.3">
      <c r="A488" s="203"/>
      <c r="B488" s="135" t="s">
        <v>392</v>
      </c>
      <c r="C488" s="193"/>
    </row>
    <row r="489" spans="1:3" ht="24.9" x14ac:dyDescent="0.3">
      <c r="A489" s="203"/>
      <c r="B489" s="135" t="s">
        <v>451</v>
      </c>
      <c r="C489" s="193"/>
    </row>
    <row r="490" spans="1:3" x14ac:dyDescent="0.3">
      <c r="A490" s="203"/>
      <c r="B490" s="135" t="s">
        <v>452</v>
      </c>
      <c r="C490" s="193"/>
    </row>
    <row r="491" spans="1:3" x14ac:dyDescent="0.3">
      <c r="A491" s="203"/>
      <c r="B491" s="135" t="s">
        <v>453</v>
      </c>
      <c r="C491" s="193"/>
    </row>
    <row r="492" spans="1:3" x14ac:dyDescent="0.3">
      <c r="A492" s="203"/>
      <c r="B492" s="135" t="s">
        <v>393</v>
      </c>
      <c r="C492" s="193"/>
    </row>
    <row r="493" spans="1:3" x14ac:dyDescent="0.3">
      <c r="A493" s="203"/>
      <c r="B493" s="134"/>
      <c r="C493" s="193"/>
    </row>
    <row r="494" spans="1:3" x14ac:dyDescent="0.3">
      <c r="A494" s="203" t="s">
        <v>454</v>
      </c>
      <c r="B494" s="144" t="s">
        <v>395</v>
      </c>
      <c r="C494" s="193"/>
    </row>
    <row r="495" spans="1:3" x14ac:dyDescent="0.3">
      <c r="A495" s="203"/>
      <c r="B495" s="144" t="s">
        <v>370</v>
      </c>
      <c r="C495" s="195" t="s">
        <v>142</v>
      </c>
    </row>
    <row r="496" spans="1:3" x14ac:dyDescent="0.3">
      <c r="A496" s="203" t="s">
        <v>455</v>
      </c>
      <c r="B496" s="144" t="s">
        <v>456</v>
      </c>
      <c r="C496" s="193"/>
    </row>
    <row r="497" spans="1:3" x14ac:dyDescent="0.3">
      <c r="A497" s="203"/>
      <c r="B497" s="144" t="s">
        <v>370</v>
      </c>
      <c r="C497" s="195" t="s">
        <v>142</v>
      </c>
    </row>
    <row r="498" spans="1:3" ht="24.9" x14ac:dyDescent="0.3">
      <c r="A498" s="203" t="s">
        <v>457</v>
      </c>
      <c r="B498" s="144" t="s">
        <v>458</v>
      </c>
      <c r="C498" s="193"/>
    </row>
    <row r="499" spans="1:3" x14ac:dyDescent="0.3">
      <c r="A499" s="203"/>
      <c r="B499" s="144" t="s">
        <v>370</v>
      </c>
      <c r="C499" s="195" t="s">
        <v>142</v>
      </c>
    </row>
    <row r="500" spans="1:3" x14ac:dyDescent="0.3">
      <c r="A500" s="215"/>
      <c r="B500" s="145"/>
      <c r="C500" s="197"/>
    </row>
    <row r="501" spans="1:3" x14ac:dyDescent="0.3">
      <c r="A501" s="194" t="s">
        <v>459</v>
      </c>
      <c r="B501" s="134" t="s">
        <v>460</v>
      </c>
      <c r="C501" s="193"/>
    </row>
    <row r="502" spans="1:3" ht="24.9" x14ac:dyDescent="0.3">
      <c r="A502" s="212"/>
      <c r="B502" s="135" t="s">
        <v>461</v>
      </c>
      <c r="C502" s="193"/>
    </row>
    <row r="503" spans="1:3" x14ac:dyDescent="0.3">
      <c r="A503" s="203"/>
      <c r="B503" s="135" t="s">
        <v>386</v>
      </c>
      <c r="C503" s="193"/>
    </row>
    <row r="504" spans="1:3" x14ac:dyDescent="0.3">
      <c r="A504" s="203"/>
      <c r="B504" s="154" t="s">
        <v>374</v>
      </c>
      <c r="C504" s="193"/>
    </row>
    <row r="505" spans="1:3" x14ac:dyDescent="0.3">
      <c r="A505" s="203"/>
      <c r="B505" s="135" t="s">
        <v>462</v>
      </c>
      <c r="C505" s="193"/>
    </row>
    <row r="506" spans="1:3" ht="24.9" x14ac:dyDescent="0.3">
      <c r="A506" s="212"/>
      <c r="B506" s="134" t="s">
        <v>463</v>
      </c>
      <c r="C506" s="193"/>
    </row>
    <row r="507" spans="1:3" x14ac:dyDescent="0.3">
      <c r="A507" s="203"/>
      <c r="B507" s="135" t="s">
        <v>464</v>
      </c>
      <c r="C507" s="193"/>
    </row>
    <row r="508" spans="1:3" ht="24.9" x14ac:dyDescent="0.3">
      <c r="A508" s="212"/>
      <c r="B508" s="135" t="s">
        <v>465</v>
      </c>
      <c r="C508" s="193"/>
    </row>
    <row r="509" spans="1:3" x14ac:dyDescent="0.3">
      <c r="A509" s="212"/>
      <c r="B509" s="135" t="s">
        <v>277</v>
      </c>
      <c r="C509" s="193"/>
    </row>
    <row r="510" spans="1:3" x14ac:dyDescent="0.3">
      <c r="A510" s="212"/>
      <c r="B510" s="135"/>
      <c r="C510" s="193"/>
    </row>
    <row r="511" spans="1:3" x14ac:dyDescent="0.3">
      <c r="A511" s="203" t="s">
        <v>466</v>
      </c>
      <c r="B511" s="144" t="s">
        <v>395</v>
      </c>
      <c r="C511" s="193"/>
    </row>
    <row r="512" spans="1:3" x14ac:dyDescent="0.3">
      <c r="A512" s="203"/>
      <c r="B512" s="144" t="s">
        <v>370</v>
      </c>
      <c r="C512" s="195" t="s">
        <v>142</v>
      </c>
    </row>
    <row r="513" spans="1:3" x14ac:dyDescent="0.3">
      <c r="A513" s="203" t="s">
        <v>467</v>
      </c>
      <c r="B513" s="144" t="s">
        <v>397</v>
      </c>
      <c r="C513" s="193"/>
    </row>
    <row r="514" spans="1:3" x14ac:dyDescent="0.3">
      <c r="A514" s="203"/>
      <c r="B514" s="144" t="s">
        <v>370</v>
      </c>
      <c r="C514" s="195" t="s">
        <v>142</v>
      </c>
    </row>
    <row r="515" spans="1:3" x14ac:dyDescent="0.3">
      <c r="A515" s="203" t="s">
        <v>468</v>
      </c>
      <c r="B515" s="144" t="s">
        <v>399</v>
      </c>
      <c r="C515" s="193"/>
    </row>
    <row r="516" spans="1:3" x14ac:dyDescent="0.3">
      <c r="A516" s="203"/>
      <c r="B516" s="144" t="s">
        <v>370</v>
      </c>
      <c r="C516" s="195" t="s">
        <v>142</v>
      </c>
    </row>
    <row r="517" spans="1:3" x14ac:dyDescent="0.3">
      <c r="A517" s="213"/>
      <c r="B517" s="145"/>
      <c r="C517" s="197"/>
    </row>
    <row r="518" spans="1:3" x14ac:dyDescent="0.3">
      <c r="A518" s="194" t="s">
        <v>469</v>
      </c>
      <c r="B518" s="134" t="s">
        <v>470</v>
      </c>
      <c r="C518" s="193"/>
    </row>
    <row r="519" spans="1:3" x14ac:dyDescent="0.3">
      <c r="A519" s="203"/>
      <c r="B519" s="135" t="s">
        <v>292</v>
      </c>
      <c r="C519" s="193"/>
    </row>
    <row r="520" spans="1:3" ht="49.75" x14ac:dyDescent="0.3">
      <c r="A520" s="203"/>
      <c r="B520" s="233" t="s">
        <v>471</v>
      </c>
      <c r="C520" s="193"/>
    </row>
    <row r="521" spans="1:3" x14ac:dyDescent="0.3">
      <c r="A521" s="203"/>
      <c r="B521" s="233" t="s">
        <v>472</v>
      </c>
      <c r="C521" s="193"/>
    </row>
    <row r="522" spans="1:3" x14ac:dyDescent="0.3">
      <c r="A522" s="203"/>
      <c r="B522" s="234" t="s">
        <v>473</v>
      </c>
      <c r="C522" s="193"/>
    </row>
    <row r="523" spans="1:3" ht="37.35" x14ac:dyDescent="0.3">
      <c r="A523" s="203"/>
      <c r="B523" s="233" t="s">
        <v>474</v>
      </c>
      <c r="C523" s="193"/>
    </row>
    <row r="524" spans="1:3" x14ac:dyDescent="0.3">
      <c r="A524" s="203"/>
      <c r="B524" s="233" t="s">
        <v>475</v>
      </c>
      <c r="C524" s="193"/>
    </row>
    <row r="525" spans="1:3" x14ac:dyDescent="0.3">
      <c r="A525" s="203"/>
      <c r="B525" s="233" t="s">
        <v>476</v>
      </c>
      <c r="C525" s="193"/>
    </row>
    <row r="526" spans="1:3" ht="24.9" x14ac:dyDescent="0.3">
      <c r="A526" s="203"/>
      <c r="B526" s="233" t="s">
        <v>477</v>
      </c>
      <c r="C526" s="193"/>
    </row>
    <row r="527" spans="1:3" x14ac:dyDescent="0.3">
      <c r="A527" s="203"/>
      <c r="B527" s="234" t="s">
        <v>478</v>
      </c>
      <c r="C527" s="193"/>
    </row>
    <row r="528" spans="1:3" ht="24.9" x14ac:dyDescent="0.3">
      <c r="A528" s="203"/>
      <c r="B528" s="233" t="s">
        <v>479</v>
      </c>
      <c r="C528" s="193"/>
    </row>
    <row r="529" spans="1:3" x14ac:dyDescent="0.3">
      <c r="A529" s="203"/>
      <c r="B529" s="233" t="s">
        <v>480</v>
      </c>
      <c r="C529" s="193"/>
    </row>
    <row r="530" spans="1:3" ht="24.9" x14ac:dyDescent="0.3">
      <c r="A530" s="203"/>
      <c r="B530" s="233" t="s">
        <v>481</v>
      </c>
      <c r="C530" s="193"/>
    </row>
    <row r="531" spans="1:3" x14ac:dyDescent="0.3">
      <c r="A531" s="203"/>
      <c r="B531" s="233" t="s">
        <v>482</v>
      </c>
      <c r="C531" s="193"/>
    </row>
    <row r="532" spans="1:3" ht="24.9" x14ac:dyDescent="0.3">
      <c r="A532" s="203"/>
      <c r="B532" s="154" t="s">
        <v>321</v>
      </c>
      <c r="C532" s="193"/>
    </row>
    <row r="533" spans="1:3" x14ac:dyDescent="0.3">
      <c r="A533" s="203"/>
      <c r="B533" s="233" t="s">
        <v>483</v>
      </c>
      <c r="C533" s="193"/>
    </row>
    <row r="534" spans="1:3" ht="26.2" x14ac:dyDescent="0.3">
      <c r="A534" s="203"/>
      <c r="B534" s="235" t="s">
        <v>484</v>
      </c>
      <c r="C534" s="193"/>
    </row>
    <row r="535" spans="1:3" x14ac:dyDescent="0.3">
      <c r="A535" s="203"/>
      <c r="B535" s="135" t="s">
        <v>485</v>
      </c>
      <c r="C535" s="193"/>
    </row>
    <row r="536" spans="1:3" ht="25.55" x14ac:dyDescent="0.3">
      <c r="A536" s="203"/>
      <c r="B536" s="236" t="s">
        <v>486</v>
      </c>
      <c r="C536" s="193"/>
    </row>
    <row r="537" spans="1:3" ht="25.55" x14ac:dyDescent="0.3">
      <c r="A537" s="203"/>
      <c r="B537" s="236" t="s">
        <v>487</v>
      </c>
      <c r="C537" s="193"/>
    </row>
    <row r="538" spans="1:3" x14ac:dyDescent="0.3">
      <c r="A538" s="203"/>
      <c r="B538" s="233" t="s">
        <v>488</v>
      </c>
      <c r="C538" s="193"/>
    </row>
    <row r="539" spans="1:3" x14ac:dyDescent="0.3">
      <c r="A539" s="203"/>
      <c r="B539" s="135" t="s">
        <v>393</v>
      </c>
      <c r="C539" s="193"/>
    </row>
    <row r="540" spans="1:3" x14ac:dyDescent="0.3">
      <c r="A540" s="203"/>
      <c r="B540" s="135"/>
      <c r="C540" s="193"/>
    </row>
    <row r="541" spans="1:3" x14ac:dyDescent="0.3">
      <c r="A541" s="203" t="s">
        <v>489</v>
      </c>
      <c r="B541" s="144" t="s">
        <v>490</v>
      </c>
      <c r="C541" s="193"/>
    </row>
    <row r="542" spans="1:3" x14ac:dyDescent="0.3">
      <c r="A542" s="203"/>
      <c r="B542" s="144" t="s">
        <v>370</v>
      </c>
      <c r="C542" s="195" t="s">
        <v>142</v>
      </c>
    </row>
    <row r="543" spans="1:3" x14ac:dyDescent="0.3">
      <c r="A543" s="203" t="s">
        <v>491</v>
      </c>
      <c r="B543" s="144" t="s">
        <v>492</v>
      </c>
      <c r="C543" s="193"/>
    </row>
    <row r="544" spans="1:3" x14ac:dyDescent="0.3">
      <c r="A544" s="203"/>
      <c r="B544" s="144" t="s">
        <v>370</v>
      </c>
      <c r="C544" s="195" t="s">
        <v>142</v>
      </c>
    </row>
    <row r="545" spans="1:3" x14ac:dyDescent="0.3">
      <c r="A545" s="203" t="s">
        <v>491</v>
      </c>
      <c r="B545" s="144" t="s">
        <v>493</v>
      </c>
      <c r="C545" s="193"/>
    </row>
    <row r="546" spans="1:3" x14ac:dyDescent="0.3">
      <c r="A546" s="203"/>
      <c r="B546" s="144" t="s">
        <v>494</v>
      </c>
      <c r="C546" s="195" t="s">
        <v>142</v>
      </c>
    </row>
    <row r="547" spans="1:3" x14ac:dyDescent="0.3">
      <c r="A547" s="215"/>
      <c r="B547" s="145"/>
      <c r="C547" s="197"/>
    </row>
    <row r="548" spans="1:3" x14ac:dyDescent="0.3">
      <c r="A548" s="194" t="s">
        <v>495</v>
      </c>
      <c r="B548" s="134" t="s">
        <v>496</v>
      </c>
      <c r="C548" s="193"/>
    </row>
    <row r="549" spans="1:3" x14ac:dyDescent="0.3">
      <c r="A549" s="203"/>
      <c r="B549" s="135" t="s">
        <v>292</v>
      </c>
      <c r="C549" s="193"/>
    </row>
    <row r="550" spans="1:3" x14ac:dyDescent="0.3">
      <c r="A550" s="203"/>
      <c r="B550" s="154" t="s">
        <v>374</v>
      </c>
      <c r="C550" s="193"/>
    </row>
    <row r="551" spans="1:3" ht="24.9" x14ac:dyDescent="0.3">
      <c r="A551" s="203"/>
      <c r="B551" s="233" t="s">
        <v>497</v>
      </c>
      <c r="C551" s="193"/>
    </row>
    <row r="552" spans="1:3" x14ac:dyDescent="0.3">
      <c r="A552" s="203"/>
      <c r="B552" s="135" t="s">
        <v>393</v>
      </c>
      <c r="C552" s="193"/>
    </row>
    <row r="553" spans="1:3" x14ac:dyDescent="0.3">
      <c r="A553" s="203"/>
      <c r="B553" s="134"/>
      <c r="C553" s="193"/>
    </row>
    <row r="554" spans="1:3" x14ac:dyDescent="0.3">
      <c r="A554" s="203" t="s">
        <v>498</v>
      </c>
      <c r="B554" s="144" t="s">
        <v>490</v>
      </c>
      <c r="C554" s="193"/>
    </row>
    <row r="555" spans="1:3" x14ac:dyDescent="0.3">
      <c r="A555" s="203"/>
      <c r="B555" s="144" t="s">
        <v>370</v>
      </c>
      <c r="C555" s="195" t="s">
        <v>142</v>
      </c>
    </row>
    <row r="556" spans="1:3" x14ac:dyDescent="0.3">
      <c r="A556" s="203" t="s">
        <v>499</v>
      </c>
      <c r="B556" s="144" t="s">
        <v>492</v>
      </c>
      <c r="C556" s="193"/>
    </row>
    <row r="557" spans="1:3" x14ac:dyDescent="0.3">
      <c r="A557" s="203"/>
      <c r="B557" s="144" t="s">
        <v>370</v>
      </c>
      <c r="C557" s="195" t="s">
        <v>142</v>
      </c>
    </row>
    <row r="558" spans="1:3" x14ac:dyDescent="0.3">
      <c r="A558" s="215"/>
      <c r="B558" s="145"/>
      <c r="C558" s="197"/>
    </row>
    <row r="559" spans="1:3" x14ac:dyDescent="0.3">
      <c r="A559" s="194" t="s">
        <v>500</v>
      </c>
      <c r="B559" s="134" t="s">
        <v>501</v>
      </c>
      <c r="C559" s="193"/>
    </row>
    <row r="560" spans="1:3" x14ac:dyDescent="0.3">
      <c r="A560" s="203"/>
      <c r="B560" s="135" t="s">
        <v>292</v>
      </c>
      <c r="C560" s="193"/>
    </row>
    <row r="561" spans="1:3" x14ac:dyDescent="0.3">
      <c r="A561" s="203"/>
      <c r="B561" s="154" t="s">
        <v>374</v>
      </c>
      <c r="C561" s="193"/>
    </row>
    <row r="562" spans="1:3" ht="37.35" x14ac:dyDescent="0.3">
      <c r="A562" s="203"/>
      <c r="B562" s="236" t="s">
        <v>502</v>
      </c>
      <c r="C562" s="193"/>
    </row>
    <row r="563" spans="1:3" x14ac:dyDescent="0.3">
      <c r="A563" s="203"/>
      <c r="B563" s="135" t="s">
        <v>393</v>
      </c>
      <c r="C563" s="193"/>
    </row>
    <row r="564" spans="1:3" x14ac:dyDescent="0.3">
      <c r="A564" s="203"/>
      <c r="B564" s="134"/>
      <c r="C564" s="193"/>
    </row>
    <row r="565" spans="1:3" x14ac:dyDescent="0.3">
      <c r="A565" s="203"/>
      <c r="B565" s="144" t="s">
        <v>370</v>
      </c>
      <c r="C565" s="195" t="s">
        <v>142</v>
      </c>
    </row>
    <row r="566" spans="1:3" x14ac:dyDescent="0.3">
      <c r="A566" s="215"/>
      <c r="B566" s="145"/>
      <c r="C566" s="197"/>
    </row>
    <row r="567" spans="1:3" x14ac:dyDescent="0.3">
      <c r="A567" s="194" t="s">
        <v>503</v>
      </c>
      <c r="B567" s="134" t="s">
        <v>504</v>
      </c>
      <c r="C567" s="193"/>
    </row>
    <row r="568" spans="1:3" x14ac:dyDescent="0.3">
      <c r="A568" s="203"/>
      <c r="B568" s="135" t="s">
        <v>292</v>
      </c>
      <c r="C568" s="193"/>
    </row>
    <row r="569" spans="1:3" ht="24.9" x14ac:dyDescent="0.3">
      <c r="A569" s="203"/>
      <c r="B569" s="149" t="s">
        <v>505</v>
      </c>
      <c r="C569" s="193"/>
    </row>
    <row r="570" spans="1:3" ht="24.9" x14ac:dyDescent="0.3">
      <c r="A570" s="203"/>
      <c r="B570" s="149" t="s">
        <v>506</v>
      </c>
      <c r="C570" s="193"/>
    </row>
    <row r="571" spans="1:3" x14ac:dyDescent="0.3">
      <c r="A571" s="203"/>
      <c r="B571" s="135" t="s">
        <v>393</v>
      </c>
      <c r="C571" s="193"/>
    </row>
    <row r="572" spans="1:3" x14ac:dyDescent="0.3">
      <c r="A572" s="203"/>
      <c r="B572" s="134"/>
      <c r="C572" s="193"/>
    </row>
    <row r="573" spans="1:3" x14ac:dyDescent="0.3">
      <c r="A573" s="203" t="s">
        <v>507</v>
      </c>
      <c r="B573" s="144" t="s">
        <v>508</v>
      </c>
      <c r="C573" s="193"/>
    </row>
    <row r="574" spans="1:3" x14ac:dyDescent="0.3">
      <c r="A574" s="203"/>
      <c r="B574" s="144" t="s">
        <v>370</v>
      </c>
      <c r="C574" s="195" t="s">
        <v>142</v>
      </c>
    </row>
    <row r="575" spans="1:3" x14ac:dyDescent="0.3">
      <c r="A575" s="215"/>
      <c r="B575" s="145"/>
      <c r="C575" s="197"/>
    </row>
    <row r="576" spans="1:3" x14ac:dyDescent="0.3">
      <c r="A576" s="194" t="s">
        <v>509</v>
      </c>
      <c r="B576" s="134" t="s">
        <v>510</v>
      </c>
      <c r="C576" s="193"/>
    </row>
    <row r="577" spans="1:3" x14ac:dyDescent="0.3">
      <c r="A577" s="203"/>
      <c r="B577" s="135" t="s">
        <v>292</v>
      </c>
      <c r="C577" s="193"/>
    </row>
    <row r="578" spans="1:3" ht="24.9" x14ac:dyDescent="0.3">
      <c r="A578" s="203"/>
      <c r="B578" s="233" t="s">
        <v>511</v>
      </c>
      <c r="C578" s="193"/>
    </row>
    <row r="579" spans="1:3" x14ac:dyDescent="0.3">
      <c r="A579" s="203"/>
      <c r="B579" s="135" t="s">
        <v>393</v>
      </c>
      <c r="C579" s="193"/>
    </row>
    <row r="580" spans="1:3" x14ac:dyDescent="0.3">
      <c r="A580" s="203"/>
      <c r="B580" s="135"/>
      <c r="C580" s="193"/>
    </row>
    <row r="581" spans="1:3" x14ac:dyDescent="0.3">
      <c r="A581" s="203"/>
      <c r="B581" s="144" t="s">
        <v>326</v>
      </c>
      <c r="C581" s="195" t="s">
        <v>142</v>
      </c>
    </row>
    <row r="582" spans="1:3" x14ac:dyDescent="0.3">
      <c r="A582" s="215"/>
      <c r="B582" s="145"/>
      <c r="C582" s="197"/>
    </row>
    <row r="583" spans="1:3" x14ac:dyDescent="0.3">
      <c r="A583" s="194" t="s">
        <v>512</v>
      </c>
      <c r="B583" s="134" t="s">
        <v>513</v>
      </c>
      <c r="C583" s="193"/>
    </row>
    <row r="584" spans="1:3" x14ac:dyDescent="0.3">
      <c r="A584" s="203"/>
      <c r="B584" s="135" t="s">
        <v>292</v>
      </c>
      <c r="C584" s="193"/>
    </row>
    <row r="585" spans="1:3" ht="24.9" x14ac:dyDescent="0.3">
      <c r="A585" s="203"/>
      <c r="B585" s="233" t="s">
        <v>514</v>
      </c>
      <c r="C585" s="193"/>
    </row>
    <row r="586" spans="1:3" x14ac:dyDescent="0.3">
      <c r="A586" s="203"/>
      <c r="B586" s="135" t="s">
        <v>393</v>
      </c>
      <c r="C586" s="193"/>
    </row>
    <row r="587" spans="1:3" x14ac:dyDescent="0.3">
      <c r="A587" s="203"/>
      <c r="B587" s="135"/>
      <c r="C587" s="193"/>
    </row>
    <row r="588" spans="1:3" x14ac:dyDescent="0.3">
      <c r="A588" s="203"/>
      <c r="B588" s="144" t="s">
        <v>326</v>
      </c>
      <c r="C588" s="195" t="s">
        <v>142</v>
      </c>
    </row>
    <row r="589" spans="1:3" ht="15.75" thickBot="1" x14ac:dyDescent="0.35">
      <c r="A589" s="215"/>
      <c r="B589" s="145"/>
      <c r="C589" s="197"/>
    </row>
    <row r="590" spans="1:3" ht="16.399999999999999" x14ac:dyDescent="0.3">
      <c r="A590" s="237">
        <v>5</v>
      </c>
      <c r="B590" s="157" t="s">
        <v>515</v>
      </c>
      <c r="C590" s="238"/>
    </row>
    <row r="591" spans="1:3" x14ac:dyDescent="0.3">
      <c r="A591" s="239" t="s">
        <v>516</v>
      </c>
      <c r="B591" s="158" t="s">
        <v>517</v>
      </c>
      <c r="C591" s="225"/>
    </row>
    <row r="592" spans="1:3" ht="24.9" x14ac:dyDescent="0.3">
      <c r="A592" s="239"/>
      <c r="B592" s="159" t="s">
        <v>518</v>
      </c>
      <c r="C592" s="225"/>
    </row>
    <row r="593" spans="1:3" ht="37.35" x14ac:dyDescent="0.3">
      <c r="A593" s="240"/>
      <c r="B593" s="159" t="s">
        <v>519</v>
      </c>
      <c r="C593" s="225"/>
    </row>
    <row r="594" spans="1:3" ht="37.35" x14ac:dyDescent="0.3">
      <c r="A594" s="241"/>
      <c r="B594" s="159" t="s">
        <v>520</v>
      </c>
      <c r="C594" s="225"/>
    </row>
    <row r="595" spans="1:3" x14ac:dyDescent="0.3">
      <c r="A595" s="241"/>
      <c r="B595" s="159"/>
      <c r="C595" s="225"/>
    </row>
    <row r="596" spans="1:3" x14ac:dyDescent="0.3">
      <c r="A596" s="241" t="s">
        <v>521</v>
      </c>
      <c r="B596" s="158" t="s">
        <v>522</v>
      </c>
      <c r="C596" s="225"/>
    </row>
    <row r="597" spans="1:3" x14ac:dyDescent="0.3">
      <c r="A597" s="241"/>
      <c r="B597" s="134" t="s">
        <v>407</v>
      </c>
      <c r="C597" s="242" t="s">
        <v>142</v>
      </c>
    </row>
    <row r="598" spans="1:3" x14ac:dyDescent="0.3">
      <c r="A598" s="241"/>
      <c r="B598" s="158"/>
      <c r="C598" s="225"/>
    </row>
    <row r="599" spans="1:3" x14ac:dyDescent="0.3">
      <c r="A599" s="241" t="s">
        <v>523</v>
      </c>
      <c r="B599" s="158" t="s">
        <v>524</v>
      </c>
      <c r="C599" s="225"/>
    </row>
    <row r="600" spans="1:3" x14ac:dyDescent="0.3">
      <c r="A600" s="241"/>
      <c r="B600" s="134" t="s">
        <v>407</v>
      </c>
      <c r="C600" s="242" t="s">
        <v>142</v>
      </c>
    </row>
    <row r="601" spans="1:3" x14ac:dyDescent="0.3">
      <c r="A601" s="243"/>
      <c r="B601" s="160"/>
      <c r="C601" s="244"/>
    </row>
    <row r="602" spans="1:3" x14ac:dyDescent="0.3">
      <c r="A602" s="194" t="s">
        <v>525</v>
      </c>
      <c r="B602" s="134" t="s">
        <v>526</v>
      </c>
      <c r="C602" s="193"/>
    </row>
    <row r="603" spans="1:3" x14ac:dyDescent="0.3">
      <c r="A603" s="212"/>
      <c r="B603" s="135" t="s">
        <v>527</v>
      </c>
      <c r="C603" s="193"/>
    </row>
    <row r="604" spans="1:3" x14ac:dyDescent="0.3">
      <c r="A604" s="212"/>
      <c r="B604" s="135"/>
      <c r="C604" s="193"/>
    </row>
    <row r="605" spans="1:3" x14ac:dyDescent="0.3">
      <c r="A605" s="212"/>
      <c r="B605" s="134" t="s">
        <v>407</v>
      </c>
      <c r="C605" s="195" t="s">
        <v>142</v>
      </c>
    </row>
    <row r="606" spans="1:3" x14ac:dyDescent="0.3">
      <c r="A606" s="213"/>
      <c r="B606" s="145"/>
      <c r="C606" s="197"/>
    </row>
    <row r="607" spans="1:3" x14ac:dyDescent="0.3">
      <c r="A607" s="239" t="s">
        <v>528</v>
      </c>
      <c r="B607" s="158" t="s">
        <v>529</v>
      </c>
      <c r="C607" s="225"/>
    </row>
    <row r="608" spans="1:3" ht="24.9" x14ac:dyDescent="0.3">
      <c r="A608" s="245"/>
      <c r="B608" s="159" t="s">
        <v>530</v>
      </c>
      <c r="C608" s="225"/>
    </row>
    <row r="609" spans="1:3" ht="49.75" x14ac:dyDescent="0.3">
      <c r="A609" s="245"/>
      <c r="B609" s="159" t="s">
        <v>531</v>
      </c>
      <c r="C609" s="225"/>
    </row>
    <row r="610" spans="1:3" x14ac:dyDescent="0.3">
      <c r="A610" s="245"/>
      <c r="B610" s="159"/>
      <c r="C610" s="225"/>
    </row>
    <row r="611" spans="1:3" x14ac:dyDescent="0.3">
      <c r="A611" s="245"/>
      <c r="B611" s="134" t="s">
        <v>407</v>
      </c>
      <c r="C611" s="242" t="s">
        <v>142</v>
      </c>
    </row>
    <row r="612" spans="1:3" x14ac:dyDescent="0.3">
      <c r="A612" s="246"/>
      <c r="B612" s="160"/>
      <c r="C612" s="244"/>
    </row>
    <row r="613" spans="1:3" x14ac:dyDescent="0.3">
      <c r="A613" s="239" t="s">
        <v>532</v>
      </c>
      <c r="B613" s="158" t="s">
        <v>533</v>
      </c>
      <c r="C613" s="225"/>
    </row>
    <row r="614" spans="1:3" x14ac:dyDescent="0.3">
      <c r="A614" s="245"/>
      <c r="B614" s="159" t="s">
        <v>534</v>
      </c>
      <c r="C614" s="225"/>
    </row>
    <row r="615" spans="1:3" x14ac:dyDescent="0.3">
      <c r="A615" s="245"/>
      <c r="B615" s="159"/>
      <c r="C615" s="225"/>
    </row>
    <row r="616" spans="1:3" x14ac:dyDescent="0.3">
      <c r="A616" s="245"/>
      <c r="B616" s="161" t="s">
        <v>535</v>
      </c>
      <c r="C616" s="242" t="s">
        <v>142</v>
      </c>
    </row>
    <row r="617" spans="1:3" x14ac:dyDescent="0.3">
      <c r="A617" s="246"/>
      <c r="B617" s="160"/>
      <c r="C617" s="244"/>
    </row>
    <row r="618" spans="1:3" x14ac:dyDescent="0.3">
      <c r="A618" s="239" t="s">
        <v>536</v>
      </c>
      <c r="B618" s="158" t="s">
        <v>537</v>
      </c>
      <c r="C618" s="225"/>
    </row>
    <row r="619" spans="1:3" ht="24.9" x14ac:dyDescent="0.3">
      <c r="A619" s="245"/>
      <c r="B619" s="159" t="s">
        <v>538</v>
      </c>
      <c r="C619" s="225"/>
    </row>
    <row r="620" spans="1:3" ht="49.75" x14ac:dyDescent="0.3">
      <c r="A620" s="245"/>
      <c r="B620" s="159" t="s">
        <v>539</v>
      </c>
      <c r="C620" s="225"/>
    </row>
    <row r="621" spans="1:3" x14ac:dyDescent="0.3">
      <c r="A621" s="245"/>
      <c r="B621" s="158"/>
      <c r="C621" s="225"/>
    </row>
    <row r="622" spans="1:3" x14ac:dyDescent="0.3">
      <c r="A622" s="245"/>
      <c r="B622" s="161" t="s">
        <v>535</v>
      </c>
      <c r="C622" s="242" t="s">
        <v>142</v>
      </c>
    </row>
    <row r="623" spans="1:3" x14ac:dyDescent="0.3">
      <c r="A623" s="246"/>
      <c r="B623" s="160"/>
      <c r="C623" s="244"/>
    </row>
    <row r="624" spans="1:3" x14ac:dyDescent="0.3">
      <c r="A624" s="247"/>
      <c r="B624" s="248"/>
      <c r="C624" s="249"/>
    </row>
    <row r="625" spans="1:3" x14ac:dyDescent="0.3">
      <c r="A625" s="247"/>
      <c r="B625" s="250" t="s">
        <v>540</v>
      </c>
      <c r="C625" s="249"/>
    </row>
    <row r="626" spans="1:3" x14ac:dyDescent="0.3">
      <c r="A626" s="247"/>
      <c r="B626" s="251" t="s">
        <v>541</v>
      </c>
      <c r="C626" s="249"/>
    </row>
    <row r="627" spans="1:3" x14ac:dyDescent="0.3">
      <c r="A627" s="247"/>
      <c r="B627" s="248"/>
      <c r="C627" s="249"/>
    </row>
    <row r="628" spans="1:3" x14ac:dyDescent="0.3">
      <c r="A628" s="252"/>
      <c r="B628" s="253"/>
      <c r="C628" s="254"/>
    </row>
  </sheetData>
  <mergeCells count="1">
    <mergeCell ref="C1:C2"/>
  </mergeCells>
  <printOptions horizontalCentered="1"/>
  <pageMargins left="0.19685039370078741" right="0.19685039370078741" top="0.19685039370078741" bottom="0.19685039370078741" header="0.31496062992125984" footer="0.31496062992125984"/>
  <pageSetup paperSize="9" scale="92"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7</vt:i4>
      </vt:variant>
      <vt:variant>
        <vt:lpstr>Plages nommées</vt:lpstr>
      </vt:variant>
      <vt:variant>
        <vt:i4>4</vt:i4>
      </vt:variant>
    </vt:vector>
  </HeadingPairs>
  <TitlesOfParts>
    <vt:vector size="11" baseType="lpstr">
      <vt:lpstr>30</vt:lpstr>
      <vt:lpstr>60</vt:lpstr>
      <vt:lpstr>120</vt:lpstr>
      <vt:lpstr>Cubature 30</vt:lpstr>
      <vt:lpstr>Cubature 60</vt:lpstr>
      <vt:lpstr>Cubature 120</vt:lpstr>
      <vt:lpstr>BPU</vt:lpstr>
      <vt:lpstr>'120'!Zone_d_impression</vt:lpstr>
      <vt:lpstr>'30'!Zone_d_impression</vt:lpstr>
      <vt:lpstr>'60'!Zone_d_impression</vt:lpstr>
      <vt:lpstr>BPU!Zone_d_impression</vt:lpstr>
    </vt:vector>
  </TitlesOfParts>
  <Company>Cabinet MERLIN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RIPAMONTI Claire</dc:creator>
  <cp:lastModifiedBy>EL KASBI Tachfine</cp:lastModifiedBy>
  <cp:lastPrinted>2025-06-16T07:13:32Z</cp:lastPrinted>
  <dcterms:created xsi:type="dcterms:W3CDTF">2016-04-08T09:02:12Z</dcterms:created>
  <dcterms:modified xsi:type="dcterms:W3CDTF">2025-06-16T07:13:39Z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Jet Reports Function Literals">
    <vt:lpwstr>\	;	;	{	}	[@[{0}]]	1036</vt:lpwstr>
  </property>
</Properties>
</file>