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L:\DPL\QUITTANCE ET CONTRATS\Activité Contrats\Appels d'offres\Prestations\Espaces verts\2025 V2\DCE\AE\"/>
    </mc:Choice>
  </mc:AlternateContent>
  <xr:revisionPtr revIDLastSave="0" documentId="13_ncr:1_{ED4B7301-F17A-4B9B-A6BA-6BDF6D1F56A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ot 6-EVC Bs Rhin (Néolia)" sheetId="17" r:id="rId1"/>
  </sheets>
  <definedNames>
    <definedName name="_xlnm._FilterDatabase" localSheetId="0" hidden="1">'Lot 6-EVC Bs Rhin (Néolia)'!$A$7:$R$59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9" i="17" l="1"/>
  <c r="M17" i="17"/>
  <c r="M10" i="17"/>
  <c r="L59" i="17"/>
  <c r="L61" i="17" s="1"/>
  <c r="L62" i="17" s="1"/>
  <c r="K59" i="17"/>
  <c r="K61" i="17" s="1"/>
  <c r="K62" i="17" s="1"/>
  <c r="J59" i="17"/>
  <c r="J61" i="17" s="1"/>
  <c r="J62" i="17" s="1"/>
  <c r="I59" i="17"/>
  <c r="I61" i="17" s="1"/>
  <c r="I62" i="17" s="1"/>
  <c r="H59" i="17"/>
  <c r="F59" i="17"/>
  <c r="M58" i="17"/>
  <c r="M57" i="17"/>
  <c r="M56" i="17"/>
  <c r="M55" i="17"/>
  <c r="M54" i="17"/>
  <c r="M53" i="17"/>
  <c r="M52" i="17"/>
  <c r="M51" i="17"/>
  <c r="M50" i="17"/>
  <c r="M49" i="17"/>
  <c r="M48" i="17"/>
  <c r="M47" i="17"/>
  <c r="M46" i="17"/>
  <c r="M45" i="17"/>
  <c r="M44" i="17"/>
  <c r="M43" i="17"/>
  <c r="M42" i="17"/>
  <c r="M41" i="17"/>
  <c r="M40" i="17"/>
  <c r="M39" i="17"/>
  <c r="M38" i="17"/>
  <c r="M37" i="17"/>
  <c r="M36" i="17"/>
  <c r="M35" i="17"/>
  <c r="M34" i="17"/>
  <c r="M33" i="17"/>
  <c r="M32" i="17"/>
  <c r="M31" i="17"/>
  <c r="M30" i="17"/>
  <c r="M29" i="17"/>
  <c r="M28" i="17"/>
  <c r="M27" i="17"/>
  <c r="M26" i="17"/>
  <c r="M25" i="17"/>
  <c r="M23" i="17"/>
  <c r="M22" i="17"/>
  <c r="M21" i="17"/>
  <c r="M16" i="17"/>
  <c r="M15" i="17"/>
  <c r="M14" i="17"/>
  <c r="M13" i="17"/>
  <c r="M9" i="17"/>
  <c r="M8" i="17"/>
  <c r="M59" i="17" l="1"/>
  <c r="H61" i="17"/>
  <c r="H62" i="17" s="1"/>
  <c r="M62" i="17" s="1"/>
  <c r="M12" i="17" l="1"/>
  <c r="M11" i="17"/>
</calcChain>
</file>

<file path=xl/sharedStrings.xml><?xml version="1.0" encoding="utf-8"?>
<sst xmlns="http://schemas.openxmlformats.org/spreadsheetml/2006/main" count="199" uniqueCount="114">
  <si>
    <t>1, 2, 3</t>
  </si>
  <si>
    <t>A</t>
  </si>
  <si>
    <t xml:space="preserve"> </t>
  </si>
  <si>
    <t>NOMBRE D'INTERVENTIONS ANNUELLES =&gt;</t>
  </si>
  <si>
    <r>
      <t xml:space="preserve">PRIX UNITAIRES A RENSEIGNER </t>
    </r>
    <r>
      <rPr>
        <b/>
        <sz val="10"/>
        <color indexed="10"/>
        <rFont val="Arial"/>
        <family val="2"/>
      </rPr>
      <t>POUR</t>
    </r>
    <r>
      <rPr>
        <b/>
        <sz val="10"/>
        <rFont val="Arial"/>
        <family val="2"/>
      </rPr>
      <t xml:space="preserve"> </t>
    </r>
    <r>
      <rPr>
        <b/>
        <sz val="10"/>
        <color indexed="10"/>
        <rFont val="Arial"/>
        <family val="2"/>
      </rPr>
      <t>UNE INTERVENTION</t>
    </r>
    <r>
      <rPr>
        <b/>
        <sz val="10"/>
        <rFont val="Arial"/>
        <family val="2"/>
      </rPr>
      <t xml:space="preserve"> =&gt;</t>
    </r>
  </si>
  <si>
    <t>Toitures
végétalisées
(m²)</t>
  </si>
  <si>
    <t>Taille de 
haies    
(ml)</t>
  </si>
  <si>
    <t>Superficie de 
débroussaillage 
et/ou fauchage 
(m²)</t>
  </si>
  <si>
    <t>Superficie 
des gazons
(m²)</t>
  </si>
  <si>
    <t>Quote-
Part R 
en %</t>
  </si>
  <si>
    <t>Nbre 
Lgts</t>
  </si>
  <si>
    <t>Adresses</t>
  </si>
  <si>
    <t>Ens</t>
  </si>
  <si>
    <t>Commune</t>
  </si>
  <si>
    <t>N° Prog</t>
  </si>
  <si>
    <t>MARCHE D'ENTRETIEN DES ESPACES VERTS</t>
  </si>
  <si>
    <t>Binage et taille des Massifs 
arbustifs 
(m²)</t>
  </si>
  <si>
    <t>C</t>
  </si>
  <si>
    <t>D</t>
  </si>
  <si>
    <t>BARR</t>
  </si>
  <si>
    <t>5 Rue du Général Vandenberg</t>
  </si>
  <si>
    <t xml:space="preserve">15, 15A, 15B Rue de la Vallée Saint Ulrich </t>
  </si>
  <si>
    <t>11 rue de Niederhausbergen</t>
  </si>
  <si>
    <t>BISCHHEIM</t>
  </si>
  <si>
    <t>9 Rue de Niederhausbergen</t>
  </si>
  <si>
    <t>HOENHEIM</t>
  </si>
  <si>
    <t>17,19,24,26 rue André Malraux</t>
  </si>
  <si>
    <t>ILLKIRCH GRAFFENSTADEN</t>
  </si>
  <si>
    <t>1 et 1 A Avenue de Strasbourg</t>
  </si>
  <si>
    <t>LAMPERTHEIM</t>
  </si>
  <si>
    <t>8 et 10 Rue des Lobélies</t>
  </si>
  <si>
    <t>MATZENHEIM</t>
  </si>
  <si>
    <t xml:space="preserve">6 impasse du lavoir </t>
  </si>
  <si>
    <t>OBERHAUSBERGEN</t>
  </si>
  <si>
    <t>16 Rue de la paix et 2r bob Wolleck</t>
  </si>
  <si>
    <t>REICHSTETT</t>
  </si>
  <si>
    <t>4 Rue du Brézouard</t>
  </si>
  <si>
    <t>2,3,4</t>
  </si>
  <si>
    <t>13,15,17 Rue du Vieil Armand</t>
  </si>
  <si>
    <t>7 Rue du Col du Linge</t>
  </si>
  <si>
    <t>STRASBOURG</t>
  </si>
  <si>
    <t>Rue du Général Ducrot (ex  Rue Jacques Preiss)</t>
  </si>
  <si>
    <t xml:space="preserve">STRASBOURG </t>
  </si>
  <si>
    <t>14-16 R Jacques Kable</t>
  </si>
  <si>
    <t xml:space="preserve">1-3 r de Vendenheim </t>
  </si>
  <si>
    <t>10 Rue de Benfeld</t>
  </si>
  <si>
    <t>17, 19, 19 A, 21 Rue des Carmes</t>
  </si>
  <si>
    <t>Rue Richshoffer - Résidence Personnes Agées (25 m² jardin suspendu)</t>
  </si>
  <si>
    <t>5 Rue de Chalampé</t>
  </si>
  <si>
    <t xml:space="preserve">56 Rue Gioberti </t>
  </si>
  <si>
    <t>20, 22, 24, 26, 28, 30, 32 Allée Max Warschawski</t>
  </si>
  <si>
    <t>13 Rue du Maquis "Les Terrasses du Neudorf"</t>
  </si>
  <si>
    <t>63C rue de la Carpe Haute</t>
  </si>
  <si>
    <t xml:space="preserve">195 route d'Oberhausbergen </t>
  </si>
  <si>
    <t>1,2 et 3</t>
  </si>
  <si>
    <t>16/18 Rue Edel, 2/4/6/8/10/12/14/16/18 Cité Spach et 3/9 Rue de Flandres</t>
  </si>
  <si>
    <t>6306-6307</t>
  </si>
  <si>
    <t>LINGOLSHEIM</t>
  </si>
  <si>
    <t xml:space="preserve">rue de Touraine </t>
  </si>
  <si>
    <t>20 C, 20 E, 20 D Rue de Daubensand</t>
  </si>
  <si>
    <t>1 Allée Ingrid Bergman et  1-3 rue Mélina Mercouri</t>
  </si>
  <si>
    <t>128 route de Mittelhausbergen</t>
  </si>
  <si>
    <t>ECKBOLSHEIM</t>
  </si>
  <si>
    <t xml:space="preserve">123B r du General de Gaulle </t>
  </si>
  <si>
    <t>VENDENHEIM</t>
  </si>
  <si>
    <t>TOTAL €  HT/AN</t>
  </si>
  <si>
    <t xml:space="preserve">7 rue de gresswiller </t>
  </si>
  <si>
    <t xml:space="preserve">13 rue de gresswiller </t>
  </si>
  <si>
    <t>306 à 316 avenue de Colmar</t>
  </si>
  <si>
    <t>A/B</t>
  </si>
  <si>
    <t>A/ B</t>
  </si>
  <si>
    <t>A/B/C</t>
  </si>
  <si>
    <t>1 à 4</t>
  </si>
  <si>
    <t>C3/C4</t>
  </si>
  <si>
    <t>B/C/D/ 
E/ F/ G/ H</t>
  </si>
  <si>
    <t>A/ B/ C</t>
  </si>
  <si>
    <t>10-12-14-16 R de Niederbronn</t>
  </si>
  <si>
    <t>B/C</t>
  </si>
  <si>
    <t>4- 6 ET 10 Rue de Scherwiller</t>
  </si>
  <si>
    <t>11-15 Rue de Benfeld</t>
  </si>
  <si>
    <t>7 et 8</t>
  </si>
  <si>
    <t>2 impasse Rose Heck</t>
  </si>
  <si>
    <t>5532 - 5533</t>
  </si>
  <si>
    <t xml:space="preserve">Total HT /an par programme </t>
  </si>
  <si>
    <t>Annexe 1 à l'Acte d'Engagement</t>
  </si>
  <si>
    <t>RHINAU</t>
  </si>
  <si>
    <t>SB*</t>
  </si>
  <si>
    <t>1 à 6 et 8 avenue des Celtes et 22 allée des Romains</t>
  </si>
  <si>
    <t>Wolffisheim</t>
  </si>
  <si>
    <t>7 chemin du Routoir - Résidence universitaire</t>
  </si>
  <si>
    <t>Illkirch</t>
  </si>
  <si>
    <t>1 à 5 chemin du Routoir</t>
  </si>
  <si>
    <t>2 et 4 rue des Linottes</t>
  </si>
  <si>
    <t>10 rue de la Ganzau</t>
  </si>
  <si>
    <t>8 rue du Jeu des Enfants</t>
  </si>
  <si>
    <t>PLOBSHEIM</t>
  </si>
  <si>
    <t xml:space="preserve">E et F </t>
  </si>
  <si>
    <t xml:space="preserve">9E et 9F  rue de Strasbourg </t>
  </si>
  <si>
    <t>MUNDOLSHEIM</t>
  </si>
  <si>
    <t xml:space="preserve">11 et 13 rue de la Klebsau </t>
  </si>
  <si>
    <t>A/AB/B</t>
  </si>
  <si>
    <t xml:space="preserve">98A et 98B rue du Général Leclerc </t>
  </si>
  <si>
    <t>MARMOUTIER</t>
  </si>
  <si>
    <t>WOLFISHEIM</t>
  </si>
  <si>
    <t>1,3,5 rue du Courlis</t>
  </si>
  <si>
    <t xml:space="preserve">1A route d'Oberhausbergen et 4-6 rue du bœuf rouge </t>
  </si>
  <si>
    <t>17 rue des jardins</t>
  </si>
  <si>
    <t xml:space="preserve">7a et 7B rue du Haut Village </t>
  </si>
  <si>
    <t>STOTZHEIM</t>
  </si>
  <si>
    <t>UG</t>
  </si>
  <si>
    <t>STRAS</t>
  </si>
  <si>
    <t>Quantités Totales lot</t>
  </si>
  <si>
    <t>Sous Total UG Strasbourg</t>
  </si>
  <si>
    <t>LOT 6 -  ESPACES VERTS CLASSIQUES  BAS RHIN (Néolia)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</si>
</sst>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000"/>
    <numFmt numFmtId="165" formatCode="#,##0.00\ &quot;€&quot;"/>
  </numFmts>
  <fonts count="1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10"/>
      <color indexed="10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b/>
      <sz val="10"/>
      <color indexed="10"/>
      <name val="Arial"/>
      <family val="2"/>
    </font>
    <font>
      <sz val="10"/>
      <color theme="1"/>
      <name val="Arial"/>
      <family val="2"/>
    </font>
    <font>
      <b/>
      <i/>
      <sz val="10"/>
      <name val="Arial"/>
      <family val="2"/>
    </font>
    <font>
      <sz val="10"/>
      <color rgb="FF00000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color theme="0"/>
      <name val="Arial"/>
      <family val="2"/>
    </font>
    <font>
      <b/>
      <sz val="10"/>
      <color rgb="FFFF0000"/>
      <name val="Arial"/>
      <family val="2"/>
    </font>
    <font>
      <b/>
      <sz val="10"/>
      <color theme="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3" fillId="0" borderId="0"/>
    <xf numFmtId="0" fontId="8" fillId="0" borderId="0"/>
    <xf numFmtId="9" fontId="8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62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3" fontId="3" fillId="0" borderId="2" xfId="1" applyNumberFormat="1" applyBorder="1" applyAlignment="1">
      <alignment horizontal="center" vertical="center" wrapText="1"/>
    </xf>
    <xf numFmtId="16" fontId="3" fillId="0" borderId="2" xfId="1" applyNumberForma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1" fontId="3" fillId="3" borderId="2" xfId="1" applyNumberFormat="1" applyFill="1" applyBorder="1" applyAlignment="1">
      <alignment horizontal="center" vertical="center" wrapText="1"/>
    </xf>
    <xf numFmtId="0" fontId="3" fillId="0" borderId="0" xfId="1" applyAlignment="1">
      <alignment horizontal="center" vertical="center"/>
    </xf>
    <xf numFmtId="0" fontId="3" fillId="0" borderId="2" xfId="1" applyBorder="1" applyAlignment="1">
      <alignment horizontal="center" vertical="center"/>
    </xf>
    <xf numFmtId="1" fontId="5" fillId="2" borderId="2" xfId="1" applyNumberFormat="1" applyFont="1" applyFill="1" applyBorder="1" applyAlignment="1">
      <alignment horizontal="center" vertical="center" wrapText="1"/>
    </xf>
    <xf numFmtId="1" fontId="3" fillId="0" borderId="2" xfId="1" applyNumberFormat="1" applyBorder="1" applyAlignment="1">
      <alignment horizontal="center" vertical="center" wrapText="1"/>
    </xf>
    <xf numFmtId="0" fontId="3" fillId="0" borderId="2" xfId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8" fillId="0" borderId="0" xfId="1" applyFont="1" applyAlignment="1">
      <alignment horizontal="center" vertical="center"/>
    </xf>
    <xf numFmtId="1" fontId="8" fillId="0" borderId="2" xfId="1" applyNumberFormat="1" applyFont="1" applyBorder="1" applyAlignment="1">
      <alignment horizontal="center" vertical="center" wrapText="1"/>
    </xf>
    <xf numFmtId="0" fontId="3" fillId="0" borderId="6" xfId="1" applyBorder="1" applyAlignment="1">
      <alignment horizontal="center" vertical="center"/>
    </xf>
    <xf numFmtId="0" fontId="3" fillId="0" borderId="1" xfId="1" applyBorder="1" applyAlignment="1">
      <alignment horizontal="center" vertical="center"/>
    </xf>
    <xf numFmtId="165" fontId="3" fillId="0" borderId="0" xfId="1" applyNumberFormat="1" applyAlignment="1">
      <alignment horizontal="center" vertical="center"/>
    </xf>
    <xf numFmtId="164" fontId="13" fillId="5" borderId="2" xfId="1" applyNumberFormat="1" applyFont="1" applyFill="1" applyBorder="1" applyAlignment="1">
      <alignment horizontal="center" vertical="center" wrapText="1"/>
    </xf>
    <xf numFmtId="0" fontId="13" fillId="5" borderId="2" xfId="1" applyFont="1" applyFill="1" applyBorder="1" applyAlignment="1">
      <alignment horizontal="center" vertical="center" wrapText="1"/>
    </xf>
    <xf numFmtId="0" fontId="3" fillId="2" borderId="2" xfId="1" applyFill="1" applyBorder="1" applyAlignment="1">
      <alignment horizontal="center" vertical="center" wrapText="1"/>
    </xf>
    <xf numFmtId="2" fontId="14" fillId="6" borderId="2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10" xfId="1" applyBorder="1" applyAlignment="1">
      <alignment horizontal="center" vertical="center"/>
    </xf>
    <xf numFmtId="3" fontId="16" fillId="4" borderId="2" xfId="1" applyNumberFormat="1" applyFont="1" applyFill="1" applyBorder="1" applyAlignment="1">
      <alignment horizontal="center" vertical="center"/>
    </xf>
    <xf numFmtId="3" fontId="16" fillId="4" borderId="3" xfId="1" applyNumberFormat="1" applyFont="1" applyFill="1" applyBorder="1" applyAlignment="1">
      <alignment horizontal="center" vertical="center"/>
    </xf>
    <xf numFmtId="165" fontId="5" fillId="4" borderId="2" xfId="1" applyNumberFormat="1" applyFont="1" applyFill="1" applyBorder="1" applyAlignment="1">
      <alignment horizontal="center" vertical="center"/>
    </xf>
    <xf numFmtId="0" fontId="5" fillId="7" borderId="0" xfId="1" applyFont="1" applyFill="1" applyAlignment="1">
      <alignment horizontal="center" vertical="center"/>
    </xf>
    <xf numFmtId="165" fontId="5" fillId="7" borderId="0" xfId="1" applyNumberFormat="1" applyFont="1" applyFill="1" applyAlignment="1">
      <alignment horizontal="center" vertical="center"/>
    </xf>
    <xf numFmtId="0" fontId="3" fillId="7" borderId="0" xfId="1" applyFill="1" applyAlignment="1">
      <alignment horizontal="center" vertical="center"/>
    </xf>
    <xf numFmtId="3" fontId="15" fillId="5" borderId="4" xfId="1" applyNumberFormat="1" applyFont="1" applyFill="1" applyBorder="1" applyAlignment="1">
      <alignment horizontal="center" vertical="center"/>
    </xf>
    <xf numFmtId="0" fontId="3" fillId="0" borderId="0" xfId="1" applyAlignment="1">
      <alignment horizontal="left" vertical="center"/>
    </xf>
    <xf numFmtId="165" fontId="5" fillId="3" borderId="2" xfId="1" applyNumberFormat="1" applyFont="1" applyFill="1" applyBorder="1" applyAlignment="1">
      <alignment horizontal="center" vertical="center" wrapText="1"/>
    </xf>
    <xf numFmtId="165" fontId="11" fillId="6" borderId="2" xfId="1" applyNumberFormat="1" applyFont="1" applyFill="1" applyBorder="1" applyAlignment="1">
      <alignment horizontal="center" vertical="center"/>
    </xf>
    <xf numFmtId="165" fontId="3" fillId="0" borderId="2" xfId="1" applyNumberFormat="1" applyBorder="1" applyAlignment="1">
      <alignment horizontal="center" vertical="center" wrapText="1"/>
    </xf>
    <xf numFmtId="165" fontId="3" fillId="0" borderId="2" xfId="1" applyNumberFormat="1" applyBorder="1" applyAlignment="1">
      <alignment horizontal="center" vertical="center"/>
    </xf>
    <xf numFmtId="0" fontId="15" fillId="5" borderId="2" xfId="1" applyFont="1" applyFill="1" applyBorder="1" applyAlignment="1">
      <alignment horizontal="center" vertical="center"/>
    </xf>
    <xf numFmtId="4" fontId="5" fillId="3" borderId="3" xfId="1" applyNumberFormat="1" applyFont="1" applyFill="1" applyBorder="1" applyAlignment="1">
      <alignment horizontal="center" vertical="center" wrapText="1"/>
    </xf>
    <xf numFmtId="4" fontId="5" fillId="3" borderId="13" xfId="1" applyNumberFormat="1" applyFont="1" applyFill="1" applyBorder="1" applyAlignment="1">
      <alignment horizontal="center" vertical="center" wrapText="1"/>
    </xf>
    <xf numFmtId="4" fontId="5" fillId="3" borderId="12" xfId="1" applyNumberFormat="1" applyFont="1" applyFill="1" applyBorder="1" applyAlignment="1">
      <alignment horizontal="center" vertical="center" wrapText="1"/>
    </xf>
    <xf numFmtId="1" fontId="13" fillId="5" borderId="2" xfId="1" applyNumberFormat="1" applyFont="1" applyFill="1" applyBorder="1" applyAlignment="1">
      <alignment horizontal="center" vertical="center" wrapText="1"/>
    </xf>
    <xf numFmtId="164" fontId="13" fillId="5" borderId="2" xfId="1" applyNumberFormat="1" applyFont="1" applyFill="1" applyBorder="1" applyAlignment="1">
      <alignment horizontal="center" vertical="center" wrapText="1"/>
    </xf>
    <xf numFmtId="0" fontId="13" fillId="5" borderId="2" xfId="1" applyFont="1" applyFill="1" applyBorder="1" applyAlignment="1">
      <alignment horizontal="center" vertical="center" wrapText="1"/>
    </xf>
    <xf numFmtId="0" fontId="5" fillId="4" borderId="14" xfId="1" applyFont="1" applyFill="1" applyBorder="1" applyAlignment="1">
      <alignment horizontal="center" vertical="center"/>
    </xf>
    <xf numFmtId="0" fontId="5" fillId="4" borderId="4" xfId="1" applyFont="1" applyFill="1" applyBorder="1" applyAlignment="1">
      <alignment horizontal="center" vertical="center"/>
    </xf>
    <xf numFmtId="0" fontId="11" fillId="0" borderId="9" xfId="1" applyFont="1" applyBorder="1" applyAlignment="1">
      <alignment horizontal="center" vertical="center"/>
    </xf>
    <xf numFmtId="0" fontId="11" fillId="0" borderId="5" xfId="1" applyFont="1" applyBorder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11" fillId="0" borderId="7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0" fontId="5" fillId="0" borderId="11" xfId="1" applyFont="1" applyBorder="1" applyAlignment="1">
      <alignment horizontal="center" vertical="center"/>
    </xf>
    <xf numFmtId="165" fontId="3" fillId="2" borderId="2" xfId="0" applyNumberFormat="1" applyFont="1" applyFill="1" applyBorder="1" applyAlignment="1">
      <alignment horizontal="center" vertical="center" wrapText="1"/>
    </xf>
    <xf numFmtId="1" fontId="5" fillId="6" borderId="2" xfId="1" applyNumberFormat="1" applyFont="1" applyFill="1" applyBorder="1" applyAlignment="1">
      <alignment horizontal="center" vertical="center" wrapText="1"/>
    </xf>
    <xf numFmtId="165" fontId="3" fillId="0" borderId="2" xfId="1" applyNumberFormat="1" applyBorder="1" applyAlignment="1">
      <alignment horizontal="center" vertical="center"/>
    </xf>
    <xf numFmtId="1" fontId="15" fillId="5" borderId="2" xfId="1" applyNumberFormat="1" applyFont="1" applyFill="1" applyBorder="1" applyAlignment="1">
      <alignment horizontal="center" vertical="center" wrapText="1"/>
    </xf>
    <xf numFmtId="0" fontId="3" fillId="0" borderId="2" xfId="1" applyBorder="1" applyAlignment="1">
      <alignment horizontal="center" vertical="center"/>
    </xf>
    <xf numFmtId="165" fontId="3" fillId="0" borderId="2" xfId="1" applyNumberFormat="1" applyBorder="1" applyAlignment="1">
      <alignment horizontal="center" vertical="center" wrapText="1"/>
    </xf>
    <xf numFmtId="1" fontId="3" fillId="0" borderId="2" xfId="1" applyNumberFormat="1" applyBorder="1" applyAlignment="1">
      <alignment horizontal="center" vertical="center" wrapText="1"/>
    </xf>
  </cellXfs>
  <cellStyles count="12">
    <cellStyle name="Monétaire 2" xfId="5" xr:uid="{00000000-0005-0000-0000-000000000000}"/>
    <cellStyle name="Monétaire 3" xfId="7" xr:uid="{00000000-0005-0000-0000-000001000000}"/>
    <cellStyle name="Monétaire 4" xfId="9" xr:uid="{00000000-0005-0000-0000-000002000000}"/>
    <cellStyle name="Normal" xfId="0" builtinId="0"/>
    <cellStyle name="Normal 2" xfId="1" xr:uid="{00000000-0005-0000-0000-000004000000}"/>
    <cellStyle name="Normal 2 2" xfId="2" xr:uid="{00000000-0005-0000-0000-000005000000}"/>
    <cellStyle name="Normal 3" xfId="4" xr:uid="{00000000-0005-0000-0000-000006000000}"/>
    <cellStyle name="Normal 4" xfId="8" xr:uid="{00000000-0005-0000-0000-000007000000}"/>
    <cellStyle name="Pourcentage 2" xfId="3" xr:uid="{00000000-0005-0000-0000-000008000000}"/>
    <cellStyle name="Pourcentage 3" xfId="6" xr:uid="{00000000-0005-0000-0000-000009000000}"/>
    <cellStyle name="Pourcentage 4" xfId="10" xr:uid="{00000000-0005-0000-0000-00000A000000}"/>
    <cellStyle name="Pourcentage 5" xfId="11" xr:uid="{00000000-0005-0000-0000-00000B000000}"/>
  </cellStyles>
  <dxfs count="4">
    <dxf>
      <fill>
        <patternFill>
          <bgColor theme="0" tint="-0.24994659260841701"/>
        </patternFill>
      </fill>
    </dxf>
    <dxf>
      <fill>
        <patternFill>
          <bgColor theme="6" tint="0.39994506668294322"/>
        </patternFill>
      </fill>
    </dxf>
    <dxf>
      <fill>
        <patternFill>
          <bgColor indexed="22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52F757-BD50-4352-AE93-55D1DCCB6F1F}">
  <sheetPr>
    <pageSetUpPr fitToPage="1"/>
  </sheetPr>
  <dimension ref="A1:R62"/>
  <sheetViews>
    <sheetView showGridLines="0" tabSelected="1" zoomScale="85" zoomScaleNormal="85" workbookViewId="0">
      <pane ySplit="7" topLeftCell="A39" activePane="bottomLeft" state="frozen"/>
      <selection pane="bottomLeft" activeCell="H6" sqref="H6"/>
    </sheetView>
  </sheetViews>
  <sheetFormatPr baseColWidth="10" defaultRowHeight="12.75" x14ac:dyDescent="0.2"/>
  <cols>
    <col min="1" max="2" width="12.28515625" style="12" customWidth="1"/>
    <col min="3" max="3" width="11.42578125" style="12" customWidth="1"/>
    <col min="4" max="4" width="54.28515625" style="12" bestFit="1" customWidth="1"/>
    <col min="5" max="5" width="22.42578125" style="12" customWidth="1"/>
    <col min="6" max="7" width="11.140625" style="12" customWidth="1"/>
    <col min="8" max="12" width="14.28515625" style="12" customWidth="1"/>
    <col min="13" max="13" width="21.85546875" style="22" customWidth="1"/>
    <col min="14" max="16384" width="11.42578125" style="12"/>
  </cols>
  <sheetData>
    <row r="1" spans="1:13" ht="15" x14ac:dyDescent="0.2">
      <c r="A1" s="27"/>
      <c r="B1" s="49" t="s">
        <v>15</v>
      </c>
      <c r="C1" s="49"/>
      <c r="D1" s="49"/>
      <c r="E1" s="49"/>
      <c r="F1" s="49"/>
      <c r="G1" s="49"/>
      <c r="H1" s="49"/>
      <c r="I1" s="49"/>
      <c r="J1" s="49"/>
      <c r="K1" s="49"/>
      <c r="L1" s="49"/>
      <c r="M1" s="50"/>
    </row>
    <row r="2" spans="1:13" ht="15" x14ac:dyDescent="0.2">
      <c r="A2" s="20"/>
      <c r="B2" s="51" t="s">
        <v>113</v>
      </c>
      <c r="C2" s="51"/>
      <c r="D2" s="51"/>
      <c r="E2" s="51"/>
      <c r="F2" s="51"/>
      <c r="G2" s="51"/>
      <c r="H2" s="51"/>
      <c r="I2" s="51"/>
      <c r="J2" s="51"/>
      <c r="K2" s="51"/>
      <c r="L2" s="51"/>
      <c r="M2" s="52"/>
    </row>
    <row r="3" spans="1:13" ht="13.5" thickBot="1" x14ac:dyDescent="0.25">
      <c r="A3" s="21"/>
      <c r="B3" s="53" t="s">
        <v>84</v>
      </c>
      <c r="C3" s="53"/>
      <c r="D3" s="53"/>
      <c r="E3" s="53"/>
      <c r="F3" s="53"/>
      <c r="G3" s="53"/>
      <c r="H3" s="53"/>
      <c r="I3" s="53"/>
      <c r="J3" s="53"/>
      <c r="K3" s="53"/>
      <c r="L3" s="53"/>
      <c r="M3" s="54"/>
    </row>
    <row r="4" spans="1:13" x14ac:dyDescent="0.2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ht="84.75" customHeight="1" x14ac:dyDescent="0.2">
      <c r="A5" s="44" t="s">
        <v>109</v>
      </c>
      <c r="B5" s="44" t="s">
        <v>14</v>
      </c>
      <c r="C5" s="45" t="s">
        <v>12</v>
      </c>
      <c r="D5" s="46" t="s">
        <v>11</v>
      </c>
      <c r="E5" s="23" t="s">
        <v>13</v>
      </c>
      <c r="F5" s="24" t="s">
        <v>10</v>
      </c>
      <c r="G5" s="23" t="s">
        <v>9</v>
      </c>
      <c r="H5" s="25" t="s">
        <v>8</v>
      </c>
      <c r="I5" s="25" t="s">
        <v>7</v>
      </c>
      <c r="J5" s="25" t="s">
        <v>6</v>
      </c>
      <c r="K5" s="25" t="s">
        <v>16</v>
      </c>
      <c r="L5" s="25" t="s">
        <v>5</v>
      </c>
      <c r="M5" s="55" t="s">
        <v>83</v>
      </c>
    </row>
    <row r="6" spans="1:13" s="10" customFormat="1" ht="42.75" customHeight="1" x14ac:dyDescent="0.2">
      <c r="A6" s="44"/>
      <c r="B6" s="44"/>
      <c r="C6" s="45"/>
      <c r="D6" s="46"/>
      <c r="E6" s="56" t="s">
        <v>4</v>
      </c>
      <c r="F6" s="56"/>
      <c r="G6" s="56"/>
      <c r="H6" s="26">
        <v>0</v>
      </c>
      <c r="I6" s="26">
        <v>0</v>
      </c>
      <c r="J6" s="26">
        <v>0</v>
      </c>
      <c r="K6" s="26">
        <v>0</v>
      </c>
      <c r="L6" s="26">
        <v>0</v>
      </c>
      <c r="M6" s="55"/>
    </row>
    <row r="7" spans="1:13" s="10" customFormat="1" ht="34.5" customHeight="1" x14ac:dyDescent="0.2">
      <c r="A7" s="44"/>
      <c r="B7" s="44"/>
      <c r="C7" s="45"/>
      <c r="D7" s="46"/>
      <c r="E7" s="58" t="s">
        <v>3</v>
      </c>
      <c r="F7" s="58"/>
      <c r="G7" s="58"/>
      <c r="H7" s="14" t="s">
        <v>86</v>
      </c>
      <c r="I7" s="14">
        <v>3</v>
      </c>
      <c r="J7" s="14">
        <v>1</v>
      </c>
      <c r="K7" s="14">
        <v>1</v>
      </c>
      <c r="L7" s="14">
        <v>2</v>
      </c>
      <c r="M7" s="55"/>
    </row>
    <row r="8" spans="1:13" ht="25.5" x14ac:dyDescent="0.2">
      <c r="A8" s="15" t="s">
        <v>110</v>
      </c>
      <c r="B8" s="15">
        <v>219</v>
      </c>
      <c r="C8" s="11" t="s">
        <v>2</v>
      </c>
      <c r="D8" s="15" t="s">
        <v>28</v>
      </c>
      <c r="E8" s="15" t="s">
        <v>27</v>
      </c>
      <c r="F8" s="15">
        <v>17</v>
      </c>
      <c r="G8" s="15">
        <v>100</v>
      </c>
      <c r="H8" s="15"/>
      <c r="I8" s="15">
        <v>90</v>
      </c>
      <c r="J8" s="15"/>
      <c r="K8" s="15">
        <v>30</v>
      </c>
      <c r="L8" s="15"/>
      <c r="M8" s="38">
        <f>(H8*$H$6)+(I8*$I$7*$I$6)+(J8*$J$7*$J$6)+(K8*$K$7*$K$6)+(L8*$L$7*$L$6)</f>
        <v>0</v>
      </c>
    </row>
    <row r="9" spans="1:13" x14ac:dyDescent="0.2">
      <c r="A9" s="15" t="s">
        <v>110</v>
      </c>
      <c r="B9" s="13">
        <v>250</v>
      </c>
      <c r="C9" s="11" t="s">
        <v>2</v>
      </c>
      <c r="D9" s="16" t="s">
        <v>41</v>
      </c>
      <c r="E9" s="16" t="s">
        <v>40</v>
      </c>
      <c r="F9" s="13">
        <v>119</v>
      </c>
      <c r="G9" s="15">
        <v>100</v>
      </c>
      <c r="H9" s="13">
        <v>1400</v>
      </c>
      <c r="I9" s="16"/>
      <c r="J9" s="13">
        <v>40</v>
      </c>
      <c r="K9" s="13">
        <v>218</v>
      </c>
      <c r="L9" s="3"/>
      <c r="M9" s="38">
        <f>(H9*$H$6)+(I9*$I$7*$I$6)+(J9*$J$7*$J$6)+(K9*$K$7*$K$6)+(L9*$L$7*$L$6)</f>
        <v>0</v>
      </c>
    </row>
    <row r="10" spans="1:13" x14ac:dyDescent="0.2">
      <c r="A10" s="15" t="s">
        <v>110</v>
      </c>
      <c r="B10" s="13">
        <v>545</v>
      </c>
      <c r="C10" s="13" t="s">
        <v>1</v>
      </c>
      <c r="D10" s="16" t="s">
        <v>43</v>
      </c>
      <c r="E10" s="13" t="s">
        <v>42</v>
      </c>
      <c r="F10" s="13">
        <v>18</v>
      </c>
      <c r="G10" s="15">
        <v>100</v>
      </c>
      <c r="H10" s="59">
        <v>410</v>
      </c>
      <c r="I10" s="59"/>
      <c r="J10" s="59">
        <v>110</v>
      </c>
      <c r="K10" s="59">
        <v>90</v>
      </c>
      <c r="L10" s="59"/>
      <c r="M10" s="57">
        <f>(H10*$H$6)+(I10*$I$7*$I$6)+(J10*$J$7*$J$6)+(K10*$K$7*$K$6)+(L10*$L$7*$L$6)</f>
        <v>0</v>
      </c>
    </row>
    <row r="11" spans="1:13" x14ac:dyDescent="0.2">
      <c r="A11" s="15" t="s">
        <v>110</v>
      </c>
      <c r="B11" s="13">
        <v>545</v>
      </c>
      <c r="C11" s="13" t="s">
        <v>77</v>
      </c>
      <c r="D11" s="16" t="s">
        <v>76</v>
      </c>
      <c r="E11" s="13" t="s">
        <v>42</v>
      </c>
      <c r="F11" s="13">
        <v>36</v>
      </c>
      <c r="G11" s="15">
        <v>100</v>
      </c>
      <c r="H11" s="59"/>
      <c r="I11" s="59"/>
      <c r="J11" s="59"/>
      <c r="K11" s="59"/>
      <c r="L11" s="59"/>
      <c r="M11" s="57" t="e">
        <f>(H11*$H$6)+(I11*$I$7*$I$6)+(#REF!*#REF!*#REF!)+(J11*$J$7*$J$6)+(#REF!*#REF!*$J$6)+(#REF!*#REF!*#REF!)+(#REF!*#REF!*#REF!)+(K11*$K$7*$K$6)+(#REF!*#REF!*$K$6)+(#REF!*#REF!*#REF!)+(L11*$L$7*$L$6)</f>
        <v>#REF!</v>
      </c>
    </row>
    <row r="12" spans="1:13" x14ac:dyDescent="0.2">
      <c r="A12" s="15" t="s">
        <v>110</v>
      </c>
      <c r="B12" s="13">
        <v>545</v>
      </c>
      <c r="C12" s="13" t="s">
        <v>18</v>
      </c>
      <c r="D12" s="16" t="s">
        <v>44</v>
      </c>
      <c r="E12" s="13" t="s">
        <v>42</v>
      </c>
      <c r="F12" s="13">
        <v>18</v>
      </c>
      <c r="G12" s="15">
        <v>100</v>
      </c>
      <c r="H12" s="59"/>
      <c r="I12" s="59"/>
      <c r="J12" s="59"/>
      <c r="K12" s="59"/>
      <c r="L12" s="59"/>
      <c r="M12" s="57" t="e">
        <f>(H12*$H$6)+(I12*$I$7*$I$6)+(#REF!*#REF!*#REF!)+(J12*$J$7*$J$6)+(#REF!*#REF!*$J$6)+(#REF!*#REF!*#REF!)+(#REF!*#REF!*#REF!)+(K12*$K$7*$K$6)+(#REF!*#REF!*$K$6)+(#REF!*#REF!*#REF!)+(L12*$L$7*$L$6)</f>
        <v>#REF!</v>
      </c>
    </row>
    <row r="13" spans="1:13" x14ac:dyDescent="0.2">
      <c r="A13" s="15" t="s">
        <v>110</v>
      </c>
      <c r="B13" s="13">
        <v>546</v>
      </c>
      <c r="C13" s="13" t="s">
        <v>1</v>
      </c>
      <c r="D13" s="16" t="s">
        <v>45</v>
      </c>
      <c r="E13" s="13" t="s">
        <v>40</v>
      </c>
      <c r="F13" s="13">
        <v>25</v>
      </c>
      <c r="G13" s="15">
        <v>100</v>
      </c>
      <c r="H13" s="13">
        <v>500</v>
      </c>
      <c r="I13" s="13">
        <v>70</v>
      </c>
      <c r="J13" s="13"/>
      <c r="K13" s="13">
        <v>110</v>
      </c>
      <c r="L13" s="13"/>
      <c r="M13" s="38">
        <f>(H13*$H$6)+(I13*$I$7*$I$6)+(J13*$J$7*$J$6)+(K13*$K$7*$K$6)+(L13*$L$7*$L$6)</f>
        <v>0</v>
      </c>
    </row>
    <row r="14" spans="1:13" x14ac:dyDescent="0.2">
      <c r="A14" s="15" t="s">
        <v>110</v>
      </c>
      <c r="B14" s="13">
        <v>546</v>
      </c>
      <c r="C14" s="13" t="s">
        <v>77</v>
      </c>
      <c r="D14" s="16" t="s">
        <v>78</v>
      </c>
      <c r="E14" s="13" t="s">
        <v>40</v>
      </c>
      <c r="F14" s="13">
        <v>110</v>
      </c>
      <c r="G14" s="15">
        <v>100</v>
      </c>
      <c r="H14" s="13"/>
      <c r="I14" s="13"/>
      <c r="J14" s="13"/>
      <c r="K14" s="13">
        <v>98</v>
      </c>
      <c r="L14" s="13"/>
      <c r="M14" s="38">
        <f>(H14*$H$6)+(I14*$I$7*$I$6)+(J14*$J$7*$J$6)+(K14*$K$7*$K$6)+(L14*$L$7*$L$6)</f>
        <v>0</v>
      </c>
    </row>
    <row r="15" spans="1:13" s="18" customFormat="1" x14ac:dyDescent="0.2">
      <c r="A15" s="15" t="s">
        <v>110</v>
      </c>
      <c r="B15" s="19">
        <v>5073</v>
      </c>
      <c r="C15" s="19" t="s">
        <v>69</v>
      </c>
      <c r="D15" s="19" t="s">
        <v>20</v>
      </c>
      <c r="E15" s="19" t="s">
        <v>19</v>
      </c>
      <c r="F15" s="19">
        <v>76</v>
      </c>
      <c r="G15" s="19">
        <v>100</v>
      </c>
      <c r="H15" s="19">
        <v>1100</v>
      </c>
      <c r="I15" s="19"/>
      <c r="J15" s="19">
        <v>140</v>
      </c>
      <c r="K15" s="19">
        <v>35</v>
      </c>
      <c r="L15" s="19"/>
      <c r="M15" s="38">
        <f>(H15*$H$6)+(I15*$I$7*$I$6)+(J15*$J$7*$J$6)+(K15*$K$7*$K$6)+(L15*$L$7*$L$6)</f>
        <v>0</v>
      </c>
    </row>
    <row r="16" spans="1:13" x14ac:dyDescent="0.2">
      <c r="A16" s="15" t="s">
        <v>110</v>
      </c>
      <c r="B16" s="15">
        <v>6327</v>
      </c>
      <c r="C16" s="15"/>
      <c r="D16" s="5" t="s">
        <v>87</v>
      </c>
      <c r="E16" s="5" t="s">
        <v>88</v>
      </c>
      <c r="F16" s="15">
        <v>59</v>
      </c>
      <c r="G16" s="15">
        <v>100</v>
      </c>
      <c r="H16" s="15">
        <v>630</v>
      </c>
      <c r="I16" s="15"/>
      <c r="J16" s="15">
        <v>84</v>
      </c>
      <c r="K16" s="15">
        <v>588</v>
      </c>
      <c r="L16" s="15"/>
      <c r="M16" s="38">
        <f>(H16*$H$6)+(I16*$I$7*$I$6)+(J16*$J$7*$J$6)+(K16*$K$7*$K$6)+(L16*$L$7*$L$6)</f>
        <v>0</v>
      </c>
    </row>
    <row r="17" spans="1:18" ht="14.25" x14ac:dyDescent="0.2">
      <c r="A17" s="15" t="s">
        <v>110</v>
      </c>
      <c r="B17" s="15">
        <v>6304</v>
      </c>
      <c r="C17" s="15"/>
      <c r="D17" s="5" t="s">
        <v>89</v>
      </c>
      <c r="E17" s="17" t="s">
        <v>90</v>
      </c>
      <c r="F17" s="15">
        <v>104</v>
      </c>
      <c r="G17" s="15">
        <v>100</v>
      </c>
      <c r="H17" s="61">
        <v>1860</v>
      </c>
      <c r="I17" s="61"/>
      <c r="J17" s="61">
        <v>349</v>
      </c>
      <c r="K17" s="61">
        <v>836</v>
      </c>
      <c r="L17" s="61"/>
      <c r="M17" s="60">
        <f>(H17*$H$6)+(I17*$I$7*$I$6)+(J17*$J$7*$J$6)+(K17*$K$7*$K$6)+(L17*$L$7*$L$6)</f>
        <v>0</v>
      </c>
    </row>
    <row r="18" spans="1:18" ht="14.25" x14ac:dyDescent="0.2">
      <c r="A18" s="15" t="s">
        <v>110</v>
      </c>
      <c r="B18" s="15">
        <v>6305</v>
      </c>
      <c r="C18" s="15"/>
      <c r="D18" s="5" t="s">
        <v>91</v>
      </c>
      <c r="E18" s="17" t="s">
        <v>90</v>
      </c>
      <c r="F18" s="15">
        <v>44</v>
      </c>
      <c r="G18" s="15">
        <v>100</v>
      </c>
      <c r="H18" s="61"/>
      <c r="I18" s="61"/>
      <c r="J18" s="61"/>
      <c r="K18" s="61"/>
      <c r="L18" s="61"/>
      <c r="M18" s="60"/>
    </row>
    <row r="19" spans="1:18" x14ac:dyDescent="0.2">
      <c r="A19" s="15" t="s">
        <v>110</v>
      </c>
      <c r="B19" s="15">
        <v>6317</v>
      </c>
      <c r="C19" s="15"/>
      <c r="D19" s="5" t="s">
        <v>92</v>
      </c>
      <c r="E19" s="13" t="s">
        <v>40</v>
      </c>
      <c r="F19" s="15">
        <v>26</v>
      </c>
      <c r="G19" s="15">
        <v>100</v>
      </c>
      <c r="H19" s="61">
        <v>742</v>
      </c>
      <c r="I19" s="61"/>
      <c r="J19" s="61">
        <v>46</v>
      </c>
      <c r="K19" s="61">
        <v>65</v>
      </c>
      <c r="L19" s="61"/>
      <c r="M19" s="60">
        <f>(H19*$H$6)+(I19*$I$7*$I$6)+(J19*$J$7*$J$6)+(K19*$K$7*$K$6)+(L19*$L$7*$L$6)</f>
        <v>0</v>
      </c>
    </row>
    <row r="20" spans="1:18" x14ac:dyDescent="0.2">
      <c r="A20" s="15" t="s">
        <v>110</v>
      </c>
      <c r="B20" s="15">
        <v>6320</v>
      </c>
      <c r="C20" s="15"/>
      <c r="D20" s="5" t="s">
        <v>93</v>
      </c>
      <c r="E20" s="13" t="s">
        <v>40</v>
      </c>
      <c r="F20" s="15">
        <v>12</v>
      </c>
      <c r="G20" s="15">
        <v>100</v>
      </c>
      <c r="H20" s="61"/>
      <c r="I20" s="61"/>
      <c r="J20" s="61"/>
      <c r="K20" s="61"/>
      <c r="L20" s="61"/>
      <c r="M20" s="60"/>
    </row>
    <row r="21" spans="1:18" x14ac:dyDescent="0.2">
      <c r="A21" s="15" t="s">
        <v>110</v>
      </c>
      <c r="B21" s="15">
        <v>6311</v>
      </c>
      <c r="C21" s="15"/>
      <c r="D21" s="5" t="s">
        <v>94</v>
      </c>
      <c r="E21" s="13" t="s">
        <v>95</v>
      </c>
      <c r="F21" s="15">
        <v>10</v>
      </c>
      <c r="G21" s="15">
        <v>100</v>
      </c>
      <c r="H21" s="15">
        <v>120</v>
      </c>
      <c r="I21" s="15"/>
      <c r="J21" s="15"/>
      <c r="K21" s="15"/>
      <c r="L21" s="15"/>
      <c r="M21" s="38">
        <f>(H21*$H$6)+(I21*$I$7*$I$6)+(J21*$J$7*$J$6)+(K21*$K$7*$K$6)+(L21*$L$7*$L$6)</f>
        <v>0</v>
      </c>
    </row>
    <row r="22" spans="1:18" x14ac:dyDescent="0.2">
      <c r="A22" s="15" t="s">
        <v>110</v>
      </c>
      <c r="B22" s="15">
        <v>5134</v>
      </c>
      <c r="C22" s="15" t="s">
        <v>71</v>
      </c>
      <c r="D22" s="15" t="s">
        <v>21</v>
      </c>
      <c r="E22" s="15" t="s">
        <v>19</v>
      </c>
      <c r="F22" s="15">
        <v>29</v>
      </c>
      <c r="G22" s="15">
        <v>100</v>
      </c>
      <c r="H22" s="15">
        <v>1750</v>
      </c>
      <c r="I22" s="13">
        <v>1200</v>
      </c>
      <c r="J22" s="15">
        <v>64</v>
      </c>
      <c r="K22" s="15">
        <v>200</v>
      </c>
      <c r="L22" s="15"/>
      <c r="M22" s="38">
        <f>(H22*$H$6)+(I22*$I$7*$I$6)+(J22*$J$7*$J$6)+(K22*$K$7*$K$6)+(L22*$L$7*$L$6)</f>
        <v>0</v>
      </c>
    </row>
    <row r="23" spans="1:18" ht="23.25" customHeight="1" x14ac:dyDescent="0.2">
      <c r="A23" s="15" t="s">
        <v>110</v>
      </c>
      <c r="B23" s="13">
        <v>5145</v>
      </c>
      <c r="C23" s="13" t="s">
        <v>0</v>
      </c>
      <c r="D23" s="16" t="s">
        <v>46</v>
      </c>
      <c r="E23" s="13" t="s">
        <v>40</v>
      </c>
      <c r="F23" s="13">
        <v>60</v>
      </c>
      <c r="G23" s="15">
        <v>100</v>
      </c>
      <c r="H23" s="13">
        <v>80</v>
      </c>
      <c r="I23" s="13"/>
      <c r="J23" s="13"/>
      <c r="K23" s="13">
        <v>5</v>
      </c>
      <c r="L23" s="13"/>
      <c r="M23" s="38">
        <f>(H23*$H$6)+(I23*$I$7*$I$6)+(J23*$J$7*$J$6)+(K23*$K$7*$K$6)+(L23*$L$7*$L$6)</f>
        <v>0</v>
      </c>
      <c r="N23" s="6"/>
      <c r="O23" s="6"/>
      <c r="P23" s="6"/>
      <c r="Q23" s="6"/>
      <c r="R23" s="6"/>
    </row>
    <row r="25" spans="1:18" x14ac:dyDescent="0.2">
      <c r="A25" s="15" t="s">
        <v>110</v>
      </c>
      <c r="B25" s="13">
        <v>5186</v>
      </c>
      <c r="C25" s="15" t="s">
        <v>72</v>
      </c>
      <c r="D25" s="16" t="s">
        <v>26</v>
      </c>
      <c r="E25" s="16" t="s">
        <v>25</v>
      </c>
      <c r="F25" s="13">
        <v>32</v>
      </c>
      <c r="G25" s="15">
        <v>100</v>
      </c>
      <c r="H25" s="13">
        <v>1100</v>
      </c>
      <c r="I25" s="13"/>
      <c r="J25" s="13">
        <v>190</v>
      </c>
      <c r="K25" s="13">
        <v>70</v>
      </c>
      <c r="L25" s="15"/>
      <c r="M25" s="38">
        <f t="shared" ref="M25:M59" si="0">(H25*$H$6)+(I25*$I$7*$I$6)+(J25*$J$7*$J$6)+(K25*$K$7*$K$6)+(L25*$L$7*$L$6)</f>
        <v>0</v>
      </c>
    </row>
    <row r="26" spans="1:18" x14ac:dyDescent="0.2">
      <c r="A26" s="15" t="s">
        <v>110</v>
      </c>
      <c r="B26" s="13">
        <v>5187</v>
      </c>
      <c r="C26" s="15">
        <v>1</v>
      </c>
      <c r="D26" s="16" t="s">
        <v>36</v>
      </c>
      <c r="E26" s="15" t="s">
        <v>35</v>
      </c>
      <c r="F26" s="13">
        <v>6</v>
      </c>
      <c r="G26" s="15">
        <v>100</v>
      </c>
      <c r="H26" s="13">
        <v>350</v>
      </c>
      <c r="I26" s="13"/>
      <c r="J26" s="13"/>
      <c r="K26" s="13">
        <v>80</v>
      </c>
      <c r="L26" s="13"/>
      <c r="M26" s="38">
        <f t="shared" si="0"/>
        <v>0</v>
      </c>
    </row>
    <row r="27" spans="1:18" x14ac:dyDescent="0.2">
      <c r="A27" s="15" t="s">
        <v>110</v>
      </c>
      <c r="B27" s="13">
        <v>5187</v>
      </c>
      <c r="C27" s="15" t="s">
        <v>37</v>
      </c>
      <c r="D27" s="16" t="s">
        <v>38</v>
      </c>
      <c r="E27" s="15" t="s">
        <v>35</v>
      </c>
      <c r="F27" s="13">
        <v>18</v>
      </c>
      <c r="G27" s="15">
        <v>100</v>
      </c>
      <c r="H27" s="13">
        <v>1360</v>
      </c>
      <c r="I27" s="13"/>
      <c r="J27" s="13"/>
      <c r="K27" s="13">
        <v>90</v>
      </c>
      <c r="L27" s="13"/>
      <c r="M27" s="38">
        <f t="shared" si="0"/>
        <v>0</v>
      </c>
    </row>
    <row r="28" spans="1:18" x14ac:dyDescent="0.2">
      <c r="A28" s="15" t="s">
        <v>110</v>
      </c>
      <c r="B28" s="13">
        <v>5187</v>
      </c>
      <c r="C28" s="15">
        <v>5</v>
      </c>
      <c r="D28" s="16" t="s">
        <v>39</v>
      </c>
      <c r="E28" s="15" t="s">
        <v>35</v>
      </c>
      <c r="F28" s="13">
        <v>6</v>
      </c>
      <c r="G28" s="15">
        <v>100</v>
      </c>
      <c r="H28" s="13">
        <v>230</v>
      </c>
      <c r="I28" s="13"/>
      <c r="J28" s="13"/>
      <c r="K28" s="13">
        <v>50</v>
      </c>
      <c r="L28" s="13"/>
      <c r="M28" s="38">
        <f t="shared" si="0"/>
        <v>0</v>
      </c>
    </row>
    <row r="29" spans="1:18" x14ac:dyDescent="0.2">
      <c r="A29" s="15" t="s">
        <v>110</v>
      </c>
      <c r="B29" s="13">
        <v>5199</v>
      </c>
      <c r="C29" s="13" t="s">
        <v>75</v>
      </c>
      <c r="D29" s="16" t="s">
        <v>59</v>
      </c>
      <c r="E29" s="13" t="s">
        <v>85</v>
      </c>
      <c r="F29" s="13">
        <v>20</v>
      </c>
      <c r="G29" s="15">
        <v>100</v>
      </c>
      <c r="H29" s="13"/>
      <c r="I29" s="13"/>
      <c r="J29" s="13"/>
      <c r="K29" s="13">
        <v>170</v>
      </c>
      <c r="L29" s="13">
        <v>170</v>
      </c>
      <c r="M29" s="38">
        <f t="shared" si="0"/>
        <v>0</v>
      </c>
    </row>
    <row r="30" spans="1:18" ht="25.5" x14ac:dyDescent="0.2">
      <c r="A30" s="15" t="s">
        <v>110</v>
      </c>
      <c r="B30" s="13">
        <v>5213</v>
      </c>
      <c r="C30" s="13"/>
      <c r="D30" s="16" t="s">
        <v>47</v>
      </c>
      <c r="E30" s="13" t="s">
        <v>40</v>
      </c>
      <c r="F30" s="13">
        <v>29</v>
      </c>
      <c r="G30" s="15">
        <v>100</v>
      </c>
      <c r="H30" s="13">
        <v>1100</v>
      </c>
      <c r="I30" s="13"/>
      <c r="J30" s="13">
        <v>50</v>
      </c>
      <c r="K30" s="13">
        <v>25</v>
      </c>
      <c r="L30" s="13"/>
      <c r="M30" s="38">
        <f t="shared" si="0"/>
        <v>0</v>
      </c>
      <c r="N30" s="6"/>
      <c r="O30" s="6"/>
      <c r="P30" s="6"/>
      <c r="Q30" s="6"/>
      <c r="R30" s="6"/>
    </row>
    <row r="31" spans="1:18" x14ac:dyDescent="0.2">
      <c r="A31" s="15" t="s">
        <v>110</v>
      </c>
      <c r="B31" s="13">
        <v>5269</v>
      </c>
      <c r="C31" s="16"/>
      <c r="D31" s="16" t="s">
        <v>53</v>
      </c>
      <c r="E31" s="13" t="s">
        <v>40</v>
      </c>
      <c r="F31" s="13">
        <v>18</v>
      </c>
      <c r="G31" s="15">
        <v>100</v>
      </c>
      <c r="H31" s="13">
        <v>383</v>
      </c>
      <c r="I31" s="13"/>
      <c r="J31" s="13">
        <v>71</v>
      </c>
      <c r="K31" s="13">
        <v>63</v>
      </c>
      <c r="L31" s="13"/>
      <c r="M31" s="38">
        <f t="shared" si="0"/>
        <v>0</v>
      </c>
    </row>
    <row r="32" spans="1:18" x14ac:dyDescent="0.2">
      <c r="A32" s="15" t="s">
        <v>110</v>
      </c>
      <c r="B32" s="13">
        <v>5278</v>
      </c>
      <c r="C32" s="13">
        <v>1</v>
      </c>
      <c r="D32" s="16" t="s">
        <v>48</v>
      </c>
      <c r="E32" s="13" t="s">
        <v>40</v>
      </c>
      <c r="F32" s="13">
        <v>24</v>
      </c>
      <c r="G32" s="15">
        <v>100</v>
      </c>
      <c r="H32" s="13">
        <v>300</v>
      </c>
      <c r="I32" s="13"/>
      <c r="J32" s="13"/>
      <c r="K32" s="13">
        <v>204</v>
      </c>
      <c r="L32" s="13"/>
      <c r="M32" s="38">
        <f t="shared" si="0"/>
        <v>0</v>
      </c>
      <c r="N32" s="6"/>
      <c r="O32" s="6"/>
      <c r="P32" s="6"/>
      <c r="Q32" s="6"/>
      <c r="R32" s="6"/>
    </row>
    <row r="33" spans="1:18" x14ac:dyDescent="0.2">
      <c r="A33" s="15" t="s">
        <v>110</v>
      </c>
      <c r="B33" s="13">
        <v>5278</v>
      </c>
      <c r="C33" s="4" t="s">
        <v>80</v>
      </c>
      <c r="D33" s="16" t="s">
        <v>79</v>
      </c>
      <c r="E33" s="13" t="s">
        <v>40</v>
      </c>
      <c r="F33" s="13">
        <v>45</v>
      </c>
      <c r="G33" s="15"/>
      <c r="H33" s="13"/>
      <c r="I33" s="13"/>
      <c r="J33" s="13"/>
      <c r="K33" s="13">
        <v>292</v>
      </c>
      <c r="L33" s="13"/>
      <c r="M33" s="38">
        <f t="shared" si="0"/>
        <v>0</v>
      </c>
      <c r="N33" s="6"/>
      <c r="O33" s="6"/>
      <c r="P33" s="6"/>
      <c r="Q33" s="6"/>
      <c r="R33" s="6"/>
    </row>
    <row r="34" spans="1:18" x14ac:dyDescent="0.2">
      <c r="A34" s="15" t="s">
        <v>110</v>
      </c>
      <c r="B34" s="13">
        <v>5344</v>
      </c>
      <c r="C34" s="13">
        <v>1</v>
      </c>
      <c r="D34" s="16" t="s">
        <v>49</v>
      </c>
      <c r="E34" s="13" t="s">
        <v>40</v>
      </c>
      <c r="F34" s="13">
        <v>12</v>
      </c>
      <c r="G34" s="15">
        <v>100</v>
      </c>
      <c r="H34" s="13"/>
      <c r="I34" s="13"/>
      <c r="J34" s="13">
        <v>5</v>
      </c>
      <c r="K34" s="13">
        <v>3</v>
      </c>
      <c r="L34" s="13"/>
      <c r="M34" s="38">
        <f t="shared" si="0"/>
        <v>0</v>
      </c>
    </row>
    <row r="35" spans="1:18" ht="25.5" x14ac:dyDescent="0.2">
      <c r="A35" s="15" t="s">
        <v>110</v>
      </c>
      <c r="B35" s="13">
        <v>5358</v>
      </c>
      <c r="C35" s="16" t="s">
        <v>74</v>
      </c>
      <c r="D35" s="16" t="s">
        <v>50</v>
      </c>
      <c r="E35" s="13" t="s">
        <v>40</v>
      </c>
      <c r="F35" s="13">
        <v>56</v>
      </c>
      <c r="G35" s="15">
        <v>100</v>
      </c>
      <c r="H35" s="13">
        <v>2800</v>
      </c>
      <c r="I35" s="13"/>
      <c r="J35" s="13">
        <v>150</v>
      </c>
      <c r="K35" s="13"/>
      <c r="L35" s="13">
        <v>190</v>
      </c>
      <c r="M35" s="38">
        <f t="shared" si="0"/>
        <v>0</v>
      </c>
    </row>
    <row r="36" spans="1:18" x14ac:dyDescent="0.2">
      <c r="A36" s="15" t="s">
        <v>110</v>
      </c>
      <c r="B36" s="15">
        <v>5382</v>
      </c>
      <c r="C36" s="15" t="s">
        <v>73</v>
      </c>
      <c r="D36" s="15" t="s">
        <v>34</v>
      </c>
      <c r="E36" s="15" t="s">
        <v>33</v>
      </c>
      <c r="F36" s="15">
        <v>19</v>
      </c>
      <c r="G36" s="15">
        <v>100</v>
      </c>
      <c r="H36" s="15">
        <v>188</v>
      </c>
      <c r="I36" s="13"/>
      <c r="J36" s="15">
        <v>17</v>
      </c>
      <c r="K36" s="13">
        <v>100</v>
      </c>
      <c r="L36" s="13">
        <v>120</v>
      </c>
      <c r="M36" s="38">
        <f t="shared" si="0"/>
        <v>0</v>
      </c>
    </row>
    <row r="37" spans="1:18" s="6" customFormat="1" x14ac:dyDescent="0.2">
      <c r="A37" s="15" t="s">
        <v>110</v>
      </c>
      <c r="B37" s="15">
        <v>5407</v>
      </c>
      <c r="C37" s="15">
        <v>1</v>
      </c>
      <c r="D37" s="15" t="s">
        <v>32</v>
      </c>
      <c r="E37" s="15" t="s">
        <v>31</v>
      </c>
      <c r="F37" s="15">
        <v>12</v>
      </c>
      <c r="G37" s="15">
        <v>100</v>
      </c>
      <c r="H37" s="15">
        <v>430</v>
      </c>
      <c r="I37" s="13"/>
      <c r="J37" s="13"/>
      <c r="K37" s="15">
        <v>10</v>
      </c>
      <c r="L37" s="13"/>
      <c r="M37" s="38">
        <f t="shared" si="0"/>
        <v>0</v>
      </c>
      <c r="N37" s="12"/>
      <c r="O37" s="12"/>
      <c r="P37" s="12"/>
      <c r="Q37" s="12"/>
      <c r="R37" s="12"/>
    </row>
    <row r="38" spans="1:18" s="6" customFormat="1" x14ac:dyDescent="0.2">
      <c r="A38" s="15" t="s">
        <v>110</v>
      </c>
      <c r="B38" s="15">
        <v>5437</v>
      </c>
      <c r="C38" s="15" t="s">
        <v>70</v>
      </c>
      <c r="D38" s="15" t="s">
        <v>30</v>
      </c>
      <c r="E38" s="15" t="s">
        <v>29</v>
      </c>
      <c r="F38" s="15">
        <v>27</v>
      </c>
      <c r="G38" s="15">
        <v>100</v>
      </c>
      <c r="H38" s="15">
        <v>1285</v>
      </c>
      <c r="I38" s="15">
        <v>710</v>
      </c>
      <c r="J38" s="15"/>
      <c r="K38" s="15">
        <v>255</v>
      </c>
      <c r="L38" s="15"/>
      <c r="M38" s="38">
        <f t="shared" si="0"/>
        <v>0</v>
      </c>
      <c r="N38" s="12"/>
      <c r="O38" s="12"/>
      <c r="P38" s="12"/>
      <c r="Q38" s="12"/>
      <c r="R38" s="12"/>
    </row>
    <row r="39" spans="1:18" s="6" customFormat="1" x14ac:dyDescent="0.2">
      <c r="A39" s="15" t="s">
        <v>110</v>
      </c>
      <c r="B39" s="13">
        <v>5445</v>
      </c>
      <c r="C39" s="16" t="s">
        <v>1</v>
      </c>
      <c r="D39" s="16" t="s">
        <v>51</v>
      </c>
      <c r="E39" s="13" t="s">
        <v>40</v>
      </c>
      <c r="F39" s="13">
        <v>16</v>
      </c>
      <c r="G39" s="15">
        <v>100</v>
      </c>
      <c r="H39" s="13">
        <v>38</v>
      </c>
      <c r="I39" s="13"/>
      <c r="J39" s="13">
        <v>2</v>
      </c>
      <c r="K39" s="13">
        <v>38</v>
      </c>
      <c r="L39" s="13"/>
      <c r="M39" s="38">
        <f t="shared" si="0"/>
        <v>0</v>
      </c>
    </row>
    <row r="40" spans="1:18" s="6" customFormat="1" x14ac:dyDescent="0.2">
      <c r="A40" s="15" t="s">
        <v>110</v>
      </c>
      <c r="B40" s="16">
        <v>5459</v>
      </c>
      <c r="C40" s="16">
        <v>2</v>
      </c>
      <c r="D40" s="16" t="s">
        <v>22</v>
      </c>
      <c r="E40" s="15" t="s">
        <v>23</v>
      </c>
      <c r="F40" s="16">
        <v>17</v>
      </c>
      <c r="G40" s="16">
        <v>100</v>
      </c>
      <c r="H40" s="16">
        <v>443</v>
      </c>
      <c r="I40" s="13"/>
      <c r="J40" s="15"/>
      <c r="K40" s="16">
        <v>76</v>
      </c>
      <c r="L40" s="15"/>
      <c r="M40" s="38">
        <f t="shared" si="0"/>
        <v>0</v>
      </c>
      <c r="N40" s="12"/>
      <c r="O40" s="12"/>
      <c r="P40" s="12"/>
      <c r="Q40" s="12"/>
      <c r="R40" s="12"/>
    </row>
    <row r="41" spans="1:18" x14ac:dyDescent="0.2">
      <c r="A41" s="15" t="s">
        <v>110</v>
      </c>
      <c r="B41" s="15">
        <v>5459</v>
      </c>
      <c r="C41" s="15">
        <v>1</v>
      </c>
      <c r="D41" s="15" t="s">
        <v>24</v>
      </c>
      <c r="E41" s="15" t="s">
        <v>23</v>
      </c>
      <c r="F41" s="15">
        <v>8</v>
      </c>
      <c r="G41" s="15">
        <v>100</v>
      </c>
      <c r="H41" s="15">
        <v>20</v>
      </c>
      <c r="I41" s="13"/>
      <c r="J41" s="15"/>
      <c r="K41" s="15"/>
      <c r="L41" s="15"/>
      <c r="M41" s="38">
        <f t="shared" si="0"/>
        <v>0</v>
      </c>
    </row>
    <row r="42" spans="1:18" x14ac:dyDescent="0.2">
      <c r="A42" s="15" t="s">
        <v>110</v>
      </c>
      <c r="B42" s="13">
        <v>5460</v>
      </c>
      <c r="C42" s="16" t="s">
        <v>17</v>
      </c>
      <c r="D42" s="16" t="s">
        <v>52</v>
      </c>
      <c r="E42" s="13" t="s">
        <v>40</v>
      </c>
      <c r="F42" s="13">
        <v>9</v>
      </c>
      <c r="G42" s="15">
        <v>100</v>
      </c>
      <c r="H42" s="13">
        <v>360</v>
      </c>
      <c r="I42" s="13"/>
      <c r="J42" s="13">
        <v>0</v>
      </c>
      <c r="K42" s="13">
        <v>210</v>
      </c>
      <c r="L42" s="13"/>
      <c r="M42" s="38">
        <f t="shared" si="0"/>
        <v>0</v>
      </c>
      <c r="N42" s="6"/>
      <c r="O42" s="6"/>
      <c r="P42" s="6"/>
      <c r="Q42" s="6"/>
      <c r="R42" s="6"/>
    </row>
    <row r="43" spans="1:18" s="6" customFormat="1" x14ac:dyDescent="0.2">
      <c r="A43" s="15" t="s">
        <v>110</v>
      </c>
      <c r="B43" s="16">
        <v>5534</v>
      </c>
      <c r="C43" s="16"/>
      <c r="D43" s="16" t="s">
        <v>63</v>
      </c>
      <c r="E43" s="16" t="s">
        <v>62</v>
      </c>
      <c r="F43" s="16">
        <v>7</v>
      </c>
      <c r="G43" s="16">
        <v>100</v>
      </c>
      <c r="H43" s="16">
        <v>111</v>
      </c>
      <c r="I43" s="13"/>
      <c r="J43" s="13">
        <v>38</v>
      </c>
      <c r="K43" s="13"/>
      <c r="L43" s="13"/>
      <c r="M43" s="38">
        <f t="shared" si="0"/>
        <v>0</v>
      </c>
      <c r="N43" s="12"/>
      <c r="O43" s="12"/>
      <c r="P43" s="12"/>
      <c r="Q43" s="12"/>
      <c r="R43" s="12"/>
    </row>
    <row r="44" spans="1:18" x14ac:dyDescent="0.2">
      <c r="A44" s="15" t="s">
        <v>110</v>
      </c>
      <c r="B44" s="16">
        <v>5540</v>
      </c>
      <c r="C44" s="16" t="s">
        <v>69</v>
      </c>
      <c r="D44" s="16" t="s">
        <v>99</v>
      </c>
      <c r="E44" s="16" t="s">
        <v>40</v>
      </c>
      <c r="F44" s="16">
        <v>44</v>
      </c>
      <c r="G44" s="16">
        <v>100</v>
      </c>
      <c r="H44" s="16">
        <v>368</v>
      </c>
      <c r="I44" s="13"/>
      <c r="J44" s="13">
        <v>52</v>
      </c>
      <c r="K44" s="13">
        <v>72</v>
      </c>
      <c r="L44" s="13"/>
      <c r="M44" s="38">
        <f t="shared" si="0"/>
        <v>0</v>
      </c>
    </row>
    <row r="45" spans="1:18" x14ac:dyDescent="0.2">
      <c r="A45" s="15" t="s">
        <v>110</v>
      </c>
      <c r="B45" s="16">
        <v>5621</v>
      </c>
      <c r="C45" s="16" t="s">
        <v>100</v>
      </c>
      <c r="D45" s="16" t="s">
        <v>101</v>
      </c>
      <c r="E45" s="16" t="s">
        <v>102</v>
      </c>
      <c r="F45" s="16">
        <v>38</v>
      </c>
      <c r="G45" s="16">
        <v>100</v>
      </c>
      <c r="H45" s="16">
        <v>725</v>
      </c>
      <c r="I45" s="13"/>
      <c r="J45" s="13">
        <v>68</v>
      </c>
      <c r="K45" s="13">
        <v>66</v>
      </c>
      <c r="L45" s="13"/>
      <c r="M45" s="38">
        <f t="shared" si="0"/>
        <v>0</v>
      </c>
    </row>
    <row r="46" spans="1:18" x14ac:dyDescent="0.2">
      <c r="A46" s="15" t="s">
        <v>110</v>
      </c>
      <c r="B46" s="16">
        <v>5587</v>
      </c>
      <c r="C46" s="16" t="s">
        <v>71</v>
      </c>
      <c r="D46" s="16" t="s">
        <v>104</v>
      </c>
      <c r="E46" s="16" t="s">
        <v>31</v>
      </c>
      <c r="F46" s="16">
        <v>25</v>
      </c>
      <c r="G46" s="16">
        <v>100</v>
      </c>
      <c r="H46" s="16">
        <v>912</v>
      </c>
      <c r="I46" s="13"/>
      <c r="J46" s="13">
        <v>74</v>
      </c>
      <c r="K46" s="13"/>
      <c r="L46" s="13"/>
      <c r="M46" s="38">
        <f t="shared" si="0"/>
        <v>0</v>
      </c>
    </row>
    <row r="47" spans="1:18" x14ac:dyDescent="0.2">
      <c r="A47" s="15" t="s">
        <v>110</v>
      </c>
      <c r="B47" s="16">
        <v>5470</v>
      </c>
      <c r="C47" s="16"/>
      <c r="D47" s="16" t="s">
        <v>105</v>
      </c>
      <c r="E47" s="16" t="s">
        <v>103</v>
      </c>
      <c r="F47" s="16">
        <v>18</v>
      </c>
      <c r="G47" s="16">
        <v>100</v>
      </c>
      <c r="H47" s="16">
        <v>113</v>
      </c>
      <c r="I47" s="13"/>
      <c r="J47" s="13">
        <v>28</v>
      </c>
      <c r="K47" s="13"/>
      <c r="L47" s="13"/>
      <c r="M47" s="38">
        <f t="shared" si="0"/>
        <v>0</v>
      </c>
    </row>
    <row r="48" spans="1:18" ht="13.5" customHeight="1" x14ac:dyDescent="0.2">
      <c r="A48" s="15" t="s">
        <v>110</v>
      </c>
      <c r="B48" s="16">
        <v>5663</v>
      </c>
      <c r="C48" s="16"/>
      <c r="D48" s="16" t="s">
        <v>106</v>
      </c>
      <c r="E48" s="16" t="s">
        <v>103</v>
      </c>
      <c r="F48" s="16">
        <v>8</v>
      </c>
      <c r="G48" s="16">
        <v>100</v>
      </c>
      <c r="H48" s="16">
        <v>260</v>
      </c>
      <c r="I48" s="13"/>
      <c r="J48" s="13">
        <v>72</v>
      </c>
      <c r="K48" s="13"/>
      <c r="L48" s="13"/>
      <c r="M48" s="38">
        <f t="shared" si="0"/>
        <v>0</v>
      </c>
    </row>
    <row r="49" spans="1:18" ht="13.5" customHeight="1" x14ac:dyDescent="0.2">
      <c r="A49" s="15" t="s">
        <v>110</v>
      </c>
      <c r="B49" s="16">
        <v>5805</v>
      </c>
      <c r="C49" s="16" t="s">
        <v>69</v>
      </c>
      <c r="D49" s="16" t="s">
        <v>107</v>
      </c>
      <c r="E49" s="16" t="s">
        <v>108</v>
      </c>
      <c r="F49" s="16">
        <v>20</v>
      </c>
      <c r="G49" s="16">
        <v>100</v>
      </c>
      <c r="H49" s="16">
        <v>688</v>
      </c>
      <c r="I49" s="13"/>
      <c r="J49" s="13"/>
      <c r="K49" s="13"/>
      <c r="L49" s="13"/>
      <c r="M49" s="38">
        <f t="shared" si="0"/>
        <v>0</v>
      </c>
    </row>
    <row r="50" spans="1:18" s="6" customFormat="1" x14ac:dyDescent="0.2">
      <c r="A50" s="15" t="s">
        <v>110</v>
      </c>
      <c r="B50" s="16">
        <v>6308</v>
      </c>
      <c r="C50" s="16"/>
      <c r="D50" s="8" t="s">
        <v>60</v>
      </c>
      <c r="E50" s="16" t="s">
        <v>57</v>
      </c>
      <c r="F50" s="16">
        <v>60</v>
      </c>
      <c r="G50" s="16">
        <v>100</v>
      </c>
      <c r="H50" s="16">
        <v>1650</v>
      </c>
      <c r="I50" s="13"/>
      <c r="J50" s="13">
        <v>50</v>
      </c>
      <c r="K50" s="16"/>
      <c r="L50" s="13"/>
      <c r="M50" s="38">
        <f t="shared" si="0"/>
        <v>0</v>
      </c>
      <c r="N50" s="12"/>
      <c r="O50" s="12"/>
      <c r="P50" s="12"/>
      <c r="Q50" s="12"/>
      <c r="R50" s="12"/>
    </row>
    <row r="51" spans="1:18" x14ac:dyDescent="0.2">
      <c r="A51" s="15" t="s">
        <v>110</v>
      </c>
      <c r="B51" s="5">
        <v>6315</v>
      </c>
      <c r="C51" s="2"/>
      <c r="D51" s="1" t="s">
        <v>66</v>
      </c>
      <c r="E51" s="1" t="s">
        <v>40</v>
      </c>
      <c r="F51" s="5">
        <v>28</v>
      </c>
      <c r="G51" s="2">
        <v>100</v>
      </c>
      <c r="H51" s="5">
        <v>68</v>
      </c>
      <c r="I51" s="5"/>
      <c r="J51" s="5"/>
      <c r="K51" s="5">
        <v>74</v>
      </c>
      <c r="L51" s="5"/>
      <c r="M51" s="38">
        <f t="shared" si="0"/>
        <v>0</v>
      </c>
    </row>
    <row r="52" spans="1:18" x14ac:dyDescent="0.2">
      <c r="A52" s="15" t="s">
        <v>110</v>
      </c>
      <c r="B52" s="5">
        <v>6319</v>
      </c>
      <c r="C52" s="2"/>
      <c r="D52" s="1" t="s">
        <v>67</v>
      </c>
      <c r="E52" s="1" t="s">
        <v>40</v>
      </c>
      <c r="F52" s="5">
        <v>10</v>
      </c>
      <c r="G52" s="2">
        <v>100</v>
      </c>
      <c r="H52" s="5">
        <v>45</v>
      </c>
      <c r="I52" s="5"/>
      <c r="J52" s="5">
        <v>8</v>
      </c>
      <c r="K52" s="5">
        <v>4</v>
      </c>
      <c r="L52" s="5"/>
      <c r="M52" s="38">
        <f t="shared" si="0"/>
        <v>0</v>
      </c>
    </row>
    <row r="53" spans="1:18" ht="25.5" x14ac:dyDescent="0.2">
      <c r="A53" s="15" t="s">
        <v>110</v>
      </c>
      <c r="B53" s="16">
        <v>6323</v>
      </c>
      <c r="C53" s="16" t="s">
        <v>54</v>
      </c>
      <c r="D53" s="16" t="s">
        <v>55</v>
      </c>
      <c r="E53" s="16" t="s">
        <v>40</v>
      </c>
      <c r="F53" s="16">
        <v>126</v>
      </c>
      <c r="G53" s="16">
        <v>100</v>
      </c>
      <c r="H53" s="16">
        <v>480</v>
      </c>
      <c r="I53" s="13"/>
      <c r="J53" s="13"/>
      <c r="K53" s="16">
        <v>176</v>
      </c>
      <c r="L53" s="13"/>
      <c r="M53" s="38">
        <f t="shared" si="0"/>
        <v>0</v>
      </c>
    </row>
    <row r="54" spans="1:18" x14ac:dyDescent="0.2">
      <c r="A54" s="15" t="s">
        <v>110</v>
      </c>
      <c r="B54" s="5">
        <v>6324</v>
      </c>
      <c r="C54" s="2"/>
      <c r="D54" s="1" t="s">
        <v>68</v>
      </c>
      <c r="E54" s="1" t="s">
        <v>40</v>
      </c>
      <c r="F54" s="5">
        <v>61</v>
      </c>
      <c r="G54" s="2">
        <v>100</v>
      </c>
      <c r="H54" s="5">
        <v>2328</v>
      </c>
      <c r="I54" s="5"/>
      <c r="J54" s="5">
        <v>237</v>
      </c>
      <c r="K54" s="5"/>
      <c r="L54" s="5"/>
      <c r="M54" s="38">
        <f t="shared" si="0"/>
        <v>0</v>
      </c>
      <c r="N54" s="7"/>
      <c r="O54" s="7"/>
      <c r="P54" s="7"/>
      <c r="Q54" s="7"/>
      <c r="R54" s="7"/>
    </row>
    <row r="55" spans="1:18" x14ac:dyDescent="0.2">
      <c r="A55" s="15" t="s">
        <v>110</v>
      </c>
      <c r="B55" s="16">
        <v>6326</v>
      </c>
      <c r="C55" s="16"/>
      <c r="D55" s="8" t="s">
        <v>61</v>
      </c>
      <c r="E55" s="16" t="s">
        <v>40</v>
      </c>
      <c r="F55" s="16">
        <v>18</v>
      </c>
      <c r="G55" s="16">
        <v>100</v>
      </c>
      <c r="H55" s="16">
        <v>395</v>
      </c>
      <c r="I55" s="13"/>
      <c r="J55" s="13">
        <v>10</v>
      </c>
      <c r="K55" s="16"/>
      <c r="L55" s="13"/>
      <c r="M55" s="39">
        <f t="shared" si="0"/>
        <v>0</v>
      </c>
    </row>
    <row r="56" spans="1:18" x14ac:dyDescent="0.2">
      <c r="A56" s="15" t="s">
        <v>110</v>
      </c>
      <c r="B56" s="5" t="s">
        <v>82</v>
      </c>
      <c r="C56" s="2"/>
      <c r="D56" s="1" t="s">
        <v>81</v>
      </c>
      <c r="E56" s="1" t="s">
        <v>64</v>
      </c>
      <c r="F56" s="5">
        <v>11</v>
      </c>
      <c r="G56" s="2">
        <v>100</v>
      </c>
      <c r="H56" s="5">
        <v>237</v>
      </c>
      <c r="I56" s="5"/>
      <c r="J56" s="5">
        <v>10</v>
      </c>
      <c r="K56" s="5"/>
      <c r="L56" s="13"/>
      <c r="M56" s="38">
        <f t="shared" si="0"/>
        <v>0</v>
      </c>
    </row>
    <row r="57" spans="1:18" x14ac:dyDescent="0.2">
      <c r="A57" s="15" t="s">
        <v>110</v>
      </c>
      <c r="B57" s="16" t="s">
        <v>56</v>
      </c>
      <c r="C57" s="16"/>
      <c r="D57" s="16" t="s">
        <v>58</v>
      </c>
      <c r="E57" s="16" t="s">
        <v>57</v>
      </c>
      <c r="F57" s="16">
        <v>91</v>
      </c>
      <c r="G57" s="16">
        <v>100</v>
      </c>
      <c r="H57" s="5">
        <v>3145</v>
      </c>
      <c r="I57" s="5"/>
      <c r="J57" s="5"/>
      <c r="K57" s="5">
        <v>1697</v>
      </c>
      <c r="L57" s="13"/>
      <c r="M57" s="38">
        <f t="shared" si="0"/>
        <v>0</v>
      </c>
    </row>
    <row r="58" spans="1:18" x14ac:dyDescent="0.2">
      <c r="A58" s="15" t="s">
        <v>110</v>
      </c>
      <c r="B58" s="16">
        <v>5538</v>
      </c>
      <c r="C58" s="16" t="s">
        <v>96</v>
      </c>
      <c r="D58" s="16" t="s">
        <v>97</v>
      </c>
      <c r="E58" s="16" t="s">
        <v>98</v>
      </c>
      <c r="F58" s="16">
        <v>20</v>
      </c>
      <c r="G58" s="16">
        <v>100</v>
      </c>
      <c r="H58" s="5">
        <v>674</v>
      </c>
      <c r="I58" s="5"/>
      <c r="J58" s="5">
        <v>68</v>
      </c>
      <c r="K58" s="5">
        <v>128</v>
      </c>
      <c r="L58" s="13"/>
      <c r="M58" s="38">
        <f t="shared" si="0"/>
        <v>0</v>
      </c>
    </row>
    <row r="59" spans="1:18" ht="16.5" customHeight="1" x14ac:dyDescent="0.2">
      <c r="A59" s="47" t="s">
        <v>112</v>
      </c>
      <c r="B59" s="47"/>
      <c r="C59" s="47"/>
      <c r="D59" s="47"/>
      <c r="E59" s="48"/>
      <c r="F59" s="28">
        <f>SUM(F8:F58)</f>
        <v>1722</v>
      </c>
      <c r="G59" s="29"/>
      <c r="H59" s="28">
        <f>SUM(H8:H58)</f>
        <v>31178</v>
      </c>
      <c r="I59" s="28">
        <f>SUM(I8:I58)</f>
        <v>2070</v>
      </c>
      <c r="J59" s="28">
        <f>SUM(J8:J58)</f>
        <v>2033</v>
      </c>
      <c r="K59" s="28">
        <f>SUM(K8:K58)</f>
        <v>6228</v>
      </c>
      <c r="L59" s="28">
        <f>SUM(L8:L58)</f>
        <v>480</v>
      </c>
      <c r="M59" s="30">
        <f t="shared" si="0"/>
        <v>0</v>
      </c>
      <c r="N59" s="22"/>
    </row>
    <row r="60" spans="1:18" s="33" customFormat="1" x14ac:dyDescent="0.2">
      <c r="A60" s="31"/>
      <c r="B60" s="31"/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2"/>
    </row>
    <row r="61" spans="1:18" s="33" customFormat="1" ht="21.75" customHeight="1" x14ac:dyDescent="0.2">
      <c r="A61" s="31"/>
      <c r="B61" s="31"/>
      <c r="C61" s="31"/>
      <c r="D61" s="31"/>
      <c r="E61" s="40" t="s">
        <v>111</v>
      </c>
      <c r="F61" s="40"/>
      <c r="G61" s="40"/>
      <c r="H61" s="34">
        <f>H59</f>
        <v>31178</v>
      </c>
      <c r="I61" s="34">
        <f>I59</f>
        <v>2070</v>
      </c>
      <c r="J61" s="34">
        <f>J59</f>
        <v>2033</v>
      </c>
      <c r="K61" s="34">
        <f>K59</f>
        <v>6228</v>
      </c>
      <c r="L61" s="34">
        <f>L59</f>
        <v>480</v>
      </c>
      <c r="M61" s="32"/>
    </row>
    <row r="62" spans="1:18" ht="27" customHeight="1" x14ac:dyDescent="0.2">
      <c r="A62" s="35"/>
      <c r="B62" s="35"/>
      <c r="E62" s="41" t="s">
        <v>65</v>
      </c>
      <c r="F62" s="42"/>
      <c r="G62" s="43"/>
      <c r="H62" s="36">
        <f>H61*H$6</f>
        <v>0</v>
      </c>
      <c r="I62" s="36">
        <f>I61*I$7*I$6</f>
        <v>0</v>
      </c>
      <c r="J62" s="36">
        <f>J61*J$7*J$6</f>
        <v>0</v>
      </c>
      <c r="K62" s="36">
        <f>K61*K$7*K$6</f>
        <v>0</v>
      </c>
      <c r="L62" s="36">
        <f>L61*L$7*L$6</f>
        <v>0</v>
      </c>
      <c r="M62" s="37">
        <f>H62+I62+J62+K62+L62</f>
        <v>0</v>
      </c>
    </row>
  </sheetData>
  <sheetProtection algorithmName="SHA-512" hashValue="qG45p6T0598W42pTITK4JDbDXXoO/4Ilt2DoD7/0DdASwlV3gcD7okV8MffhhsZticnWBXhWTskdigVMRP+lIQ==" saltValue="eJdiv1XS/YoFxWYqKcGrvw==" spinCount="100000" sheet="1" objects="1" scenarios="1"/>
  <autoFilter ref="A7:R59" xr:uid="{0652F757-BD50-4352-AE93-55D1DCCB6F1F}">
    <filterColumn colId="4" showButton="0"/>
    <filterColumn colId="5" showButton="0"/>
  </autoFilter>
  <mergeCells count="31">
    <mergeCell ref="M19:M20"/>
    <mergeCell ref="H19:H20"/>
    <mergeCell ref="I19:I20"/>
    <mergeCell ref="J19:J20"/>
    <mergeCell ref="K19:K20"/>
    <mergeCell ref="L19:L20"/>
    <mergeCell ref="M17:M18"/>
    <mergeCell ref="H17:H18"/>
    <mergeCell ref="I17:I18"/>
    <mergeCell ref="J17:J18"/>
    <mergeCell ref="K17:K18"/>
    <mergeCell ref="L17:L18"/>
    <mergeCell ref="M10:M12"/>
    <mergeCell ref="E7:G7"/>
    <mergeCell ref="H10:H12"/>
    <mergeCell ref="I10:I12"/>
    <mergeCell ref="J10:J12"/>
    <mergeCell ref="K10:K12"/>
    <mergeCell ref="L10:L12"/>
    <mergeCell ref="B1:M1"/>
    <mergeCell ref="B2:M2"/>
    <mergeCell ref="B3:M3"/>
    <mergeCell ref="M5:M7"/>
    <mergeCell ref="E6:G6"/>
    <mergeCell ref="E61:G61"/>
    <mergeCell ref="E62:G62"/>
    <mergeCell ref="A5:A7"/>
    <mergeCell ref="B5:B7"/>
    <mergeCell ref="C5:C7"/>
    <mergeCell ref="D5:D7"/>
    <mergeCell ref="A59:E59"/>
  </mergeCells>
  <conditionalFormatting sqref="C8:C23 C25:C58">
    <cfRule type="expression" dxfId="3" priority="4">
      <formula>ISBLANK(C8)</formula>
    </cfRule>
  </conditionalFormatting>
  <conditionalFormatting sqref="E10">
    <cfRule type="cellIs" dxfId="2" priority="6" stopIfTrue="1" operator="equal">
      <formula>""</formula>
    </cfRule>
  </conditionalFormatting>
  <conditionalFormatting sqref="F59:L59">
    <cfRule type="cellIs" dxfId="1" priority="1" operator="equal">
      <formula>"NR"</formula>
    </cfRule>
  </conditionalFormatting>
  <conditionalFormatting sqref="H8:L17 H19:L19 H21:L23 H25:L58">
    <cfRule type="expression" dxfId="0" priority="5">
      <formula>ISBLANK(H8)</formula>
    </cfRule>
  </conditionalFormatting>
  <pageMargins left="0.70866141732283472" right="0.70866141732283472" top="0.74803149606299213" bottom="0.74803149606299213" header="0.31496062992125984" footer="0.31496062992125984"/>
  <pageSetup paperSize="8" scale="74" orientation="landscape" r:id="rId1"/>
  <headerFooter>
    <oddHeader>&amp;LNEOLIA&amp;RAE - Annexe 1</oddHeader>
    <oddFooter>&amp;LLot 1 - Bas Rhin&amp;CMarché d'entretien des espaces verts&amp;R&amp;P/&amp;N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6-EVC Bs Rhin (Néolia)</vt:lpstr>
    </vt:vector>
  </TitlesOfParts>
  <Company>INSULAE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masina</dc:creator>
  <cp:lastModifiedBy>Celine MUSTER</cp:lastModifiedBy>
  <cp:lastPrinted>2020-09-14T09:32:26Z</cp:lastPrinted>
  <dcterms:created xsi:type="dcterms:W3CDTF">2019-11-28T16:09:19Z</dcterms:created>
  <dcterms:modified xsi:type="dcterms:W3CDTF">2026-01-09T08:47:15Z</dcterms:modified>
</cp:coreProperties>
</file>