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L:\DPL\QUITTANCE ET CONTRATS\Activité Contrats\Appels d'offres\Prestations\Espaces verts\2025 V2\DCE\AE\"/>
    </mc:Choice>
  </mc:AlternateContent>
  <xr:revisionPtr revIDLastSave="0" documentId="13_ncr:1_{070CCBDF-F5D1-4BCE-BCBE-BFB6668670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5-EVC Ht Rhin (Néolia)" sheetId="33" r:id="rId1"/>
  </sheets>
  <externalReferences>
    <externalReference r:id="rId2"/>
  </externalReferences>
  <definedNames>
    <definedName name="_xlnm._FilterDatabase" localSheetId="0" hidden="1">'Lot 5-EVC Ht Rhin (Néolia)'!$A$7:$R$95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4" i="33" l="1"/>
  <c r="M24" i="33"/>
  <c r="M91" i="33" l="1"/>
  <c r="M92" i="33"/>
  <c r="M90" i="33"/>
  <c r="M89" i="33"/>
  <c r="M93" i="33"/>
  <c r="M94" i="33"/>
  <c r="M88" i="33"/>
  <c r="M87" i="33"/>
  <c r="M86" i="33"/>
  <c r="M85" i="33"/>
  <c r="M84" i="33"/>
  <c r="M83" i="33"/>
  <c r="M82" i="33"/>
  <c r="M81" i="33"/>
  <c r="M80" i="33"/>
  <c r="M79" i="33"/>
  <c r="M78" i="33"/>
  <c r="M77" i="33"/>
  <c r="M76" i="33"/>
  <c r="M75" i="33"/>
  <c r="M74" i="33"/>
  <c r="M73" i="33"/>
  <c r="M72" i="33"/>
  <c r="M71" i="33"/>
  <c r="M70" i="33"/>
  <c r="M69" i="33"/>
  <c r="M68" i="33"/>
  <c r="M67" i="33"/>
  <c r="M66" i="33"/>
  <c r="M65" i="33"/>
  <c r="M64" i="33"/>
  <c r="M63" i="33"/>
  <c r="M62" i="33"/>
  <c r="M61" i="33"/>
  <c r="M60" i="33"/>
  <c r="M59" i="33"/>
  <c r="M58" i="33"/>
  <c r="M57" i="33"/>
  <c r="M55" i="33"/>
  <c r="M53" i="33"/>
  <c r="M52" i="33"/>
  <c r="M51" i="33"/>
  <c r="M50" i="33"/>
  <c r="M49" i="33"/>
  <c r="M48" i="33"/>
  <c r="M47" i="33"/>
  <c r="M46" i="33"/>
  <c r="M45" i="33"/>
  <c r="M44" i="33"/>
  <c r="M43" i="33"/>
  <c r="M42" i="33"/>
  <c r="M41" i="33"/>
  <c r="M40" i="33"/>
  <c r="M39" i="33"/>
  <c r="M38" i="33"/>
  <c r="M37" i="33"/>
  <c r="M36" i="33"/>
  <c r="M35" i="33"/>
  <c r="M34" i="33"/>
  <c r="M33" i="33"/>
  <c r="M32" i="33"/>
  <c r="M31" i="33"/>
  <c r="M30" i="33"/>
  <c r="M29" i="33"/>
  <c r="M28" i="33"/>
  <c r="M27" i="33"/>
  <c r="M26" i="33"/>
  <c r="M25" i="33"/>
  <c r="M23" i="33"/>
  <c r="M22" i="33"/>
  <c r="M21" i="33"/>
  <c r="M20" i="33"/>
  <c r="M19" i="33"/>
  <c r="M18" i="33"/>
  <c r="M17" i="33"/>
  <c r="M16" i="33"/>
  <c r="M15" i="33"/>
  <c r="M14" i="33"/>
  <c r="M13" i="33"/>
  <c r="M12" i="33"/>
  <c r="M11" i="33"/>
  <c r="M10" i="33"/>
  <c r="M9" i="33"/>
  <c r="M8" i="33"/>
  <c r="L95" i="33"/>
  <c r="K95" i="33"/>
  <c r="J95" i="33"/>
  <c r="I95" i="33"/>
  <c r="H95" i="33"/>
  <c r="F95" i="33"/>
  <c r="L56" i="33"/>
  <c r="K56" i="33"/>
  <c r="J56" i="33"/>
  <c r="I56" i="33"/>
  <c r="H56" i="33"/>
  <c r="F56" i="33"/>
  <c r="I97" i="33" l="1"/>
  <c r="I98" i="33" s="1"/>
  <c r="L97" i="33"/>
  <c r="L98" i="33" s="1"/>
  <c r="H97" i="33"/>
  <c r="H98" i="33" s="1"/>
  <c r="M56" i="33"/>
  <c r="M95" i="33"/>
  <c r="J97" i="33"/>
  <c r="J98" i="33" s="1"/>
  <c r="K97" i="33"/>
  <c r="K98" i="33" s="1"/>
  <c r="M98" i="33" l="1"/>
</calcChain>
</file>

<file path=xl/sharedStrings.xml><?xml version="1.0" encoding="utf-8"?>
<sst xmlns="http://schemas.openxmlformats.org/spreadsheetml/2006/main" count="324" uniqueCount="177">
  <si>
    <t>1,2,3</t>
  </si>
  <si>
    <t>A</t>
  </si>
  <si>
    <t>1 et 2</t>
  </si>
  <si>
    <t>NOMBRE D'INTERVENTIONS ANNUELLES =&gt;</t>
  </si>
  <si>
    <r>
      <t xml:space="preserve">PRIX UNITAIRES A RENSEIGNER </t>
    </r>
    <r>
      <rPr>
        <b/>
        <sz val="10"/>
        <color indexed="10"/>
        <rFont val="Arial"/>
        <family val="2"/>
      </rPr>
      <t>POUR</t>
    </r>
    <r>
      <rPr>
        <b/>
        <sz val="10"/>
        <rFont val="Arial"/>
        <family val="2"/>
      </rPr>
      <t xml:space="preserve"> </t>
    </r>
    <r>
      <rPr>
        <b/>
        <sz val="10"/>
        <color indexed="10"/>
        <rFont val="Arial"/>
        <family val="2"/>
      </rPr>
      <t>UNE INTERVENTION</t>
    </r>
    <r>
      <rPr>
        <b/>
        <sz val="10"/>
        <rFont val="Arial"/>
        <family val="2"/>
      </rPr>
      <t xml:space="preserve"> =&gt;</t>
    </r>
  </si>
  <si>
    <t>Toitures
végétalisées
(m²)</t>
  </si>
  <si>
    <t>Taille de 
haies    
(ml)</t>
  </si>
  <si>
    <t>Superficie de 
débroussaillage 
et/ou fauchage 
(m²)</t>
  </si>
  <si>
    <t>Superficie 
des gazons
(m²)</t>
  </si>
  <si>
    <t>Quote-
Part R 
en %</t>
  </si>
  <si>
    <t>Nbre 
Lgts</t>
  </si>
  <si>
    <t>Adresses</t>
  </si>
  <si>
    <t>Ens</t>
  </si>
  <si>
    <t>Commune</t>
  </si>
  <si>
    <t>N° Prog</t>
  </si>
  <si>
    <t>MARCHE D'ENTRETIEN DES ESPACES VERTS</t>
  </si>
  <si>
    <t>Binage et taille des Massifs 
arbustifs 
(m²)</t>
  </si>
  <si>
    <t>C</t>
  </si>
  <si>
    <t>ALTKIRCH</t>
  </si>
  <si>
    <t xml:space="preserve">B </t>
  </si>
  <si>
    <t>24 Route de Carspach</t>
  </si>
  <si>
    <t>21 Rue du 3ème Zouave "Le Clos Joséphine"</t>
  </si>
  <si>
    <t>ENSISHEIM</t>
  </si>
  <si>
    <t>1 et 3 Rue du Canal</t>
  </si>
  <si>
    <t>Rue des Trèfles - Les Floralies</t>
  </si>
  <si>
    <t>HUNINGUE</t>
  </si>
  <si>
    <t>2 rue de l'Abattoir</t>
  </si>
  <si>
    <t>2-4-6 et 8 rue du Marquis de Puissieux</t>
  </si>
  <si>
    <t>KEMBS</t>
  </si>
  <si>
    <t>14,16,18 Rue du Manoir</t>
  </si>
  <si>
    <t>LAUTENBACH</t>
  </si>
  <si>
    <t>19 Rue de la Vallée</t>
  </si>
  <si>
    <t>MASEVAUX</t>
  </si>
  <si>
    <t>1 Rue du Mont du Château</t>
  </si>
  <si>
    <t>MULHOUSE</t>
  </si>
  <si>
    <t>130 Avenue de Colmar</t>
  </si>
  <si>
    <t>2 et 3</t>
  </si>
  <si>
    <t>117 et 121 Avenue Aristide Briand</t>
  </si>
  <si>
    <t>5 Rue du Docteur Mutterer</t>
  </si>
  <si>
    <t>84 Avenue Robert Schuman</t>
  </si>
  <si>
    <t>82 Avenue Robert Schuman</t>
  </si>
  <si>
    <t>44 et 46 Rue Schwilgué</t>
  </si>
  <si>
    <t>2 à 10 Rue du tunnel (sauf modules 5049 023 et 5049 038)</t>
  </si>
  <si>
    <t>44 à 50 Rue Dreyfus et 48 à 50 Rue Robert Schuman</t>
  </si>
  <si>
    <t>1,3,5 Rue Macker</t>
  </si>
  <si>
    <t>7 Rue Georges Zierdt</t>
  </si>
  <si>
    <t>27 Rue Raymond Zimmermann et 39 Rue Freddy Willenbucher</t>
  </si>
  <si>
    <t>35 et 31 Rue Freddy Willenbucher</t>
  </si>
  <si>
    <t>24 à 28, 30 à 34, 36 à 40, 42 à 52, 54 à 58 Rue F. Willenbucher Cap Cornely (pavillons)</t>
  </si>
  <si>
    <t>RIEDISHEIM</t>
  </si>
  <si>
    <t>30 Rue de Mulhouse</t>
  </si>
  <si>
    <t>1 Rue du Doubs / 93 B Rue du Général de Gaulle</t>
  </si>
  <si>
    <t>SAINT LOUIS</t>
  </si>
  <si>
    <t>1b,2,3,4 Cité Bourglibre</t>
  </si>
  <si>
    <t>5 Cité Bourglibre et 2 à 20 Rue du Rail</t>
  </si>
  <si>
    <t>6 Cité Bourglibre</t>
  </si>
  <si>
    <t>STAFFELFELDEN</t>
  </si>
  <si>
    <t>3 Rue de la Gare</t>
  </si>
  <si>
    <t>STEINBRUNN LE BAS</t>
  </si>
  <si>
    <t>Rue du Ruisseau et des Orphelins (Maisons de ville)</t>
  </si>
  <si>
    <t>WITTELSHEIM</t>
  </si>
  <si>
    <t>69 Rue d'Ensisheim</t>
  </si>
  <si>
    <t>A01</t>
  </si>
  <si>
    <t>1,3,5,7 Rue de Sélestat</t>
  </si>
  <si>
    <t>WITTENHEIM</t>
  </si>
  <si>
    <t>1 à 27 r de l'ancienne filature et 7 r de pfastatt</t>
  </si>
  <si>
    <t>Residence La forêt  bat A/B//C/D</t>
  </si>
  <si>
    <t xml:space="preserve">2 R DE Pelvoux et 12 r Markstein </t>
  </si>
  <si>
    <t>Rue Bartholdi (* dont 340 m² dalles gazon)</t>
  </si>
  <si>
    <t>5 A et 5 B Rue de Saint Cloud</t>
  </si>
  <si>
    <t>17, 19 &amp; 21 rue Auguste Bartholdi</t>
  </si>
  <si>
    <t>3 et 5 rue du Dr Schweitzer et 7, 9 et 1 rue Georges Lasch</t>
  </si>
  <si>
    <t>4 et 6 rue du Dr Schweitzer et 24 rue des Vosges</t>
  </si>
  <si>
    <t>2 à 8 rue des Anémones et 1 à 11 rue des Lilas</t>
  </si>
  <si>
    <t>9 à 15 rue des Vosges</t>
  </si>
  <si>
    <t>5 rue des Pivoines</t>
  </si>
  <si>
    <t>BIESHEIM</t>
  </si>
  <si>
    <t>VOLGELSHEIM</t>
  </si>
  <si>
    <t>46 à 60 rue de Kingersheim</t>
  </si>
  <si>
    <t>46 rue de l'Ancienne Filature, 1,3 et 5 rue du Loiret</t>
  </si>
  <si>
    <t>2 et 4 rue Albert Einstein</t>
  </si>
  <si>
    <t>39 ET 39a Rue du rhin</t>
  </si>
  <si>
    <t xml:space="preserve">4 rue du puits </t>
  </si>
  <si>
    <t>HABSHEIM</t>
  </si>
  <si>
    <t>9 impasse Freund</t>
  </si>
  <si>
    <t>TOTAL €  HT/AN</t>
  </si>
  <si>
    <t>1 D-1E-1B-1F Rue du Parc</t>
  </si>
  <si>
    <t>1 B1/3C1/2B2/4C2</t>
  </si>
  <si>
    <t>A/B</t>
  </si>
  <si>
    <t>16-18 Rue Jean-Baptiste Clément</t>
  </si>
  <si>
    <t>C/D</t>
  </si>
  <si>
    <t>6-8 Rue de la Fonderie</t>
  </si>
  <si>
    <t>4 B -4C Rue François Spoerry</t>
  </si>
  <si>
    <t>A/ B</t>
  </si>
  <si>
    <t>A/B/C</t>
  </si>
  <si>
    <t>A/A1/A2/A3/A4/A5/B/B1/C/C1/D/D1/D2</t>
  </si>
  <si>
    <t>1 à 5</t>
  </si>
  <si>
    <t>1 à 4</t>
  </si>
  <si>
    <t>F/G/H/I/J</t>
  </si>
  <si>
    <t>D2/ D3</t>
  </si>
  <si>
    <t>C4/ C5</t>
  </si>
  <si>
    <t>B/ D</t>
  </si>
  <si>
    <t>4 ET 5</t>
  </si>
  <si>
    <t>BLOTZHEIM</t>
  </si>
  <si>
    <t xml:space="preserve">1 Rue Louis Blériot </t>
  </si>
  <si>
    <t xml:space="preserve">pavillons rue des tilleuls </t>
  </si>
  <si>
    <t xml:space="preserve">4 et 6 r des tilleuls et 93A /B av du général de  gaulle </t>
  </si>
  <si>
    <t xml:space="preserve">Total HT /an par programme </t>
  </si>
  <si>
    <t>Annexe 1 à l'Acte d'Engagement</t>
  </si>
  <si>
    <t>SB*</t>
  </si>
  <si>
    <t xml:space="preserve">1 à 11 Rue des Brasseries </t>
  </si>
  <si>
    <t>COLMAR</t>
  </si>
  <si>
    <t>47A,B,C Avenue de Paris et 3A, 3B Rue Anne Frank</t>
  </si>
  <si>
    <t>10,12,14,16 Rue de Berlin</t>
  </si>
  <si>
    <t>1, 2, 3, 4, 5</t>
  </si>
  <si>
    <t>3 rue Louis Blériot</t>
  </si>
  <si>
    <t>A et B</t>
  </si>
  <si>
    <t>9, 11, 13 rue de Meyenheim</t>
  </si>
  <si>
    <t>ILLZACH</t>
  </si>
  <si>
    <t>1, 2</t>
  </si>
  <si>
    <t>1, 3, 5, 7, 9, 11 rue de Strueth</t>
  </si>
  <si>
    <t>PFASTATT</t>
  </si>
  <si>
    <t>1 à 19</t>
  </si>
  <si>
    <t>1 à 6 - 8 à 24 rue du noyer, 1 à 5 rue du chêne</t>
  </si>
  <si>
    <t>12 et 13 à 19 rue de l'Orme, 2 à 10, 22 et 24 rue du cerisier et 1 à 11 rue du mirabellier</t>
  </si>
  <si>
    <t>1 à 22</t>
  </si>
  <si>
    <t>14C rue de Zurich</t>
  </si>
  <si>
    <t>HORBOURG-WIHR</t>
  </si>
  <si>
    <t>8 à 10 rue de Willer, 1 à 9 rue Jean Martin</t>
  </si>
  <si>
    <t>1 à 2</t>
  </si>
  <si>
    <t>RICHWILLER</t>
  </si>
  <si>
    <t>6344 - 6345</t>
  </si>
  <si>
    <t>1 à 5 rue des Jonquiles, 23 à 25 rue de Riedisheim, 2 à 6 rue des Tulipes, 2 à 8 rue des Œillets, 1 à 7 rue des Œillets</t>
  </si>
  <si>
    <t xml:space="preserve">1 à 5 - 1 </t>
  </si>
  <si>
    <t>1,2,3,4</t>
  </si>
  <si>
    <t>58 rue des Teinturiers</t>
  </si>
  <si>
    <t>38 et 38a route de Wintzenheim</t>
  </si>
  <si>
    <t>Rue Louise Amélie LEBLOIS</t>
  </si>
  <si>
    <t>BRUNSTATT-DIDENHEIM</t>
  </si>
  <si>
    <t xml:space="preserve">16 rue Beauregard </t>
  </si>
  <si>
    <t>A-B-C</t>
  </si>
  <si>
    <t>130 rue Ile Napoléon</t>
  </si>
  <si>
    <t>RIXHEIM</t>
  </si>
  <si>
    <t>5736/5737</t>
  </si>
  <si>
    <t>7 impasse de Verdun</t>
  </si>
  <si>
    <t>A-B</t>
  </si>
  <si>
    <t>71/73 rue Claude Debussy</t>
  </si>
  <si>
    <t>1-2-3-5</t>
  </si>
  <si>
    <t>23 rue Arnaud Beltrame</t>
  </si>
  <si>
    <t>4-6-8 rue Noblat</t>
  </si>
  <si>
    <t>A-B-C-D</t>
  </si>
  <si>
    <t xml:space="preserve">4 rue des étoffes </t>
  </si>
  <si>
    <t>49 rue Simone Veil</t>
  </si>
  <si>
    <t xml:space="preserve">6 au 30 rue du 11 novembre </t>
  </si>
  <si>
    <t>8-10-12 rue des Tulipes</t>
  </si>
  <si>
    <t>UG</t>
  </si>
  <si>
    <t>MULH</t>
  </si>
  <si>
    <t>COLM</t>
  </si>
  <si>
    <t>BOLLWILLER</t>
  </si>
  <si>
    <t>KINGERSHEIM</t>
  </si>
  <si>
    <t>13 rue Simone Veil</t>
  </si>
  <si>
    <t>Sous Total UG Colmar</t>
  </si>
  <si>
    <t>Sous Total UG Mulhouse</t>
  </si>
  <si>
    <t>Quantités Totales lot</t>
  </si>
  <si>
    <t>LOT 5 -  ESPACES VERTS CLASSIQUES - HAUT RHIN (Néolia)</t>
  </si>
  <si>
    <t>1 et 4</t>
  </si>
  <si>
    <t>Rue du 1er décembre</t>
  </si>
  <si>
    <t>KOGENHEIM</t>
  </si>
  <si>
    <t>1 Route du Rhin "Le Hameau des Poètes"</t>
  </si>
  <si>
    <t>SELESTAT</t>
  </si>
  <si>
    <t>24 Rue du Dieweg</t>
  </si>
  <si>
    <t>HUTTENHEIM</t>
  </si>
  <si>
    <t>8 A Rue du Général De Gaulle - Les Tournesols</t>
  </si>
  <si>
    <t xml:space="preserve">Marckolsheim </t>
  </si>
  <si>
    <t>1 et 3 rue Tomi Ungerer</t>
  </si>
  <si>
    <t>a-b-c</t>
  </si>
  <si>
    <t xml:space="preserve">8-10-12 rue des Tulipes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</si>
</sst>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000"/>
    <numFmt numFmtId="165" formatCode="#,##0.00\ &quot;€&quot;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color indexed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  <font>
      <sz val="10"/>
      <color rgb="FF000000"/>
      <name val="Arial"/>
      <family val="2"/>
    </font>
    <font>
      <b/>
      <sz val="11"/>
      <name val="Arial"/>
      <family val="2"/>
    </font>
    <font>
      <b/>
      <sz val="10"/>
      <color rgb="FFFF000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9" fillId="0" borderId="0"/>
    <xf numFmtId="9" fontId="9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>
      <alignment vertical="center" textRotation="180"/>
    </xf>
  </cellStyleXfs>
  <cellXfs count="65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2" xfId="1" applyNumberFormat="1" applyBorder="1" applyAlignment="1">
      <alignment horizontal="center" vertical="center" wrapText="1"/>
    </xf>
    <xf numFmtId="0" fontId="3" fillId="0" borderId="2" xfId="1" applyBorder="1" applyAlignment="1">
      <alignment horizontal="center" vertical="center" wrapText="1"/>
    </xf>
    <xf numFmtId="3" fontId="3" fillId="0" borderId="2" xfId="1" applyNumberForma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Alignment="1">
      <alignment horizontal="left" vertical="center"/>
    </xf>
    <xf numFmtId="16" fontId="3" fillId="0" borderId="2" xfId="1" applyNumberFormat="1" applyBorder="1" applyAlignment="1">
      <alignment horizontal="center" vertical="center" wrapText="1"/>
    </xf>
    <xf numFmtId="0" fontId="3" fillId="0" borderId="2" xfId="1" applyBorder="1" applyAlignment="1">
      <alignment horizontal="center" vertical="center"/>
    </xf>
    <xf numFmtId="0" fontId="3" fillId="0" borderId="0" xfId="1" applyAlignment="1">
      <alignment horizontal="center" vertical="center"/>
    </xf>
    <xf numFmtId="1" fontId="5" fillId="2" borderId="2" xfId="1" applyNumberFormat="1" applyFont="1" applyFill="1" applyBorder="1" applyAlignment="1">
      <alignment horizontal="center" vertical="center" wrapText="1"/>
    </xf>
    <xf numFmtId="165" fontId="3" fillId="0" borderId="0" xfId="1" applyNumberFormat="1" applyAlignment="1">
      <alignment horizontal="center" vertical="center"/>
    </xf>
    <xf numFmtId="0" fontId="13" fillId="0" borderId="0" xfId="1" applyFont="1" applyAlignment="1">
      <alignment horizontal="center" vertical="center"/>
    </xf>
    <xf numFmtId="4" fontId="3" fillId="0" borderId="2" xfId="1" applyNumberForma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1" fontId="9" fillId="0" borderId="2" xfId="1" applyNumberFormat="1" applyFont="1" applyBorder="1" applyAlignment="1">
      <alignment horizontal="center" vertical="center" wrapText="1"/>
    </xf>
    <xf numFmtId="0" fontId="3" fillId="0" borderId="10" xfId="1" applyBorder="1" applyAlignment="1">
      <alignment horizontal="center" vertical="center"/>
    </xf>
    <xf numFmtId="0" fontId="3" fillId="0" borderId="6" xfId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164" fontId="14" fillId="4" borderId="2" xfId="1" applyNumberFormat="1" applyFont="1" applyFill="1" applyBorder="1" applyAlignment="1">
      <alignment horizontal="center" vertical="center" wrapText="1"/>
    </xf>
    <xf numFmtId="0" fontId="14" fillId="4" borderId="2" xfId="1" applyFont="1" applyFill="1" applyBorder="1" applyAlignment="1">
      <alignment horizontal="center" vertical="center" wrapText="1"/>
    </xf>
    <xf numFmtId="0" fontId="3" fillId="2" borderId="2" xfId="1" applyFill="1" applyBorder="1" applyAlignment="1">
      <alignment horizontal="center" vertical="center" wrapText="1"/>
    </xf>
    <xf numFmtId="2" fontId="13" fillId="5" borderId="2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Border="1" applyAlignment="1">
      <alignment horizontal="center" vertical="center"/>
    </xf>
    <xf numFmtId="4" fontId="9" fillId="0" borderId="2" xfId="1" applyNumberFormat="1" applyFont="1" applyBorder="1" applyAlignment="1">
      <alignment horizontal="center" vertical="center" wrapText="1"/>
    </xf>
    <xf numFmtId="2" fontId="3" fillId="0" borderId="2" xfId="1" applyNumberFormat="1" applyBorder="1" applyAlignment="1">
      <alignment horizontal="center" vertical="center"/>
    </xf>
    <xf numFmtId="3" fontId="16" fillId="3" borderId="2" xfId="1" applyNumberFormat="1" applyFont="1" applyFill="1" applyBorder="1" applyAlignment="1">
      <alignment horizontal="center" vertical="center"/>
    </xf>
    <xf numFmtId="3" fontId="16" fillId="3" borderId="3" xfId="1" applyNumberFormat="1" applyFont="1" applyFill="1" applyBorder="1" applyAlignment="1">
      <alignment horizontal="center" vertical="center"/>
    </xf>
    <xf numFmtId="165" fontId="16" fillId="3" borderId="2" xfId="1" applyNumberFormat="1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165" fontId="5" fillId="3" borderId="2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horizontal="center" vertical="center"/>
    </xf>
    <xf numFmtId="165" fontId="5" fillId="6" borderId="0" xfId="1" applyNumberFormat="1" applyFont="1" applyFill="1" applyAlignment="1">
      <alignment horizontal="center" vertical="center"/>
    </xf>
    <xf numFmtId="0" fontId="3" fillId="6" borderId="0" xfId="1" applyFill="1" applyAlignment="1">
      <alignment horizontal="center" vertical="center"/>
    </xf>
    <xf numFmtId="3" fontId="15" fillId="4" borderId="4" xfId="1" applyNumberFormat="1" applyFont="1" applyFill="1" applyBorder="1" applyAlignment="1">
      <alignment horizontal="center" vertical="center"/>
    </xf>
    <xf numFmtId="165" fontId="5" fillId="7" borderId="2" xfId="1" applyNumberFormat="1" applyFont="1" applyFill="1" applyBorder="1" applyAlignment="1">
      <alignment horizontal="center" vertical="center" wrapText="1"/>
    </xf>
    <xf numFmtId="165" fontId="12" fillId="5" borderId="2" xfId="1" applyNumberFormat="1" applyFont="1" applyFill="1" applyBorder="1" applyAlignment="1">
      <alignment horizontal="center" vertical="center"/>
    </xf>
    <xf numFmtId="165" fontId="3" fillId="0" borderId="2" xfId="1" applyNumberFormat="1" applyBorder="1" applyAlignment="1">
      <alignment horizontal="center" vertical="center" wrapText="1"/>
    </xf>
    <xf numFmtId="4" fontId="5" fillId="7" borderId="3" xfId="1" applyNumberFormat="1" applyFont="1" applyFill="1" applyBorder="1" applyAlignment="1">
      <alignment horizontal="center" vertical="center" wrapText="1"/>
    </xf>
    <xf numFmtId="4" fontId="5" fillId="7" borderId="14" xfId="1" applyNumberFormat="1" applyFont="1" applyFill="1" applyBorder="1" applyAlignment="1">
      <alignment horizontal="center" vertical="center" wrapText="1"/>
    </xf>
    <xf numFmtId="4" fontId="5" fillId="7" borderId="13" xfId="1" applyNumberFormat="1" applyFont="1" applyFill="1" applyBorder="1" applyAlignment="1">
      <alignment horizontal="center" vertical="center" wrapText="1"/>
    </xf>
    <xf numFmtId="1" fontId="14" fillId="4" borderId="2" xfId="1" applyNumberFormat="1" applyFont="1" applyFill="1" applyBorder="1" applyAlignment="1">
      <alignment horizontal="center" vertical="center" wrapText="1"/>
    </xf>
    <xf numFmtId="164" fontId="14" fillId="4" borderId="2" xfId="1" applyNumberFormat="1" applyFont="1" applyFill="1" applyBorder="1" applyAlignment="1">
      <alignment horizontal="center" vertical="center" wrapText="1"/>
    </xf>
    <xf numFmtId="0" fontId="14" fillId="4" borderId="2" xfId="1" applyFont="1" applyFill="1" applyBorder="1" applyAlignment="1">
      <alignment horizontal="center" vertical="center" wrapText="1"/>
    </xf>
    <xf numFmtId="0" fontId="16" fillId="3" borderId="2" xfId="1" applyFont="1" applyFill="1" applyBorder="1" applyAlignment="1">
      <alignment horizontal="center" vertical="center"/>
    </xf>
    <xf numFmtId="0" fontId="5" fillId="3" borderId="11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15" fillId="4" borderId="2" xfId="1" applyFont="1" applyFill="1" applyBorder="1" applyAlignment="1">
      <alignment horizontal="center" vertical="center"/>
    </xf>
    <xf numFmtId="0" fontId="12" fillId="0" borderId="9" xfId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2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 wrapText="1"/>
    </xf>
    <xf numFmtId="1" fontId="5" fillId="5" borderId="2" xfId="1" applyNumberFormat="1" applyFont="1" applyFill="1" applyBorder="1" applyAlignment="1">
      <alignment horizontal="center" vertical="center" wrapText="1"/>
    </xf>
    <xf numFmtId="1" fontId="15" fillId="4" borderId="2" xfId="1" applyNumberFormat="1" applyFont="1" applyFill="1" applyBorder="1" applyAlignment="1">
      <alignment horizontal="center" vertical="center" wrapText="1"/>
    </xf>
  </cellXfs>
  <cellStyles count="13">
    <cellStyle name="Monétaire 2" xfId="5" xr:uid="{00000000-0005-0000-0000-000000000000}"/>
    <cellStyle name="Monétaire 3" xfId="7" xr:uid="{00000000-0005-0000-0000-000001000000}"/>
    <cellStyle name="Monétaire 4" xfId="9" xr:uid="{00000000-0005-0000-0000-000002000000}"/>
    <cellStyle name="Normal" xfId="0" builtinId="0"/>
    <cellStyle name="Normal 2" xfId="1" xr:uid="{00000000-0005-0000-0000-000004000000}"/>
    <cellStyle name="Normal 2 2" xfId="2" xr:uid="{00000000-0005-0000-0000-000005000000}"/>
    <cellStyle name="Normal 3" xfId="4" xr:uid="{00000000-0005-0000-0000-000006000000}"/>
    <cellStyle name="Normal 3 2" xfId="12" xr:uid="{00000000-0005-0000-0000-000007000000}"/>
    <cellStyle name="Normal 4" xfId="8" xr:uid="{00000000-0005-0000-0000-000008000000}"/>
    <cellStyle name="Pourcentage 2" xfId="3" xr:uid="{00000000-0005-0000-0000-000009000000}"/>
    <cellStyle name="Pourcentage 3" xfId="6" xr:uid="{00000000-0005-0000-0000-00000A000000}"/>
    <cellStyle name="Pourcentage 4" xfId="10" xr:uid="{00000000-0005-0000-0000-00000B000000}"/>
    <cellStyle name="Pourcentage 5" xfId="11" xr:uid="{00000000-0005-0000-0000-00000C000000}"/>
  </cellStyles>
  <dxfs count="8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DPL\QUITTANCE%20ET%20CONTRATS\Activit&#233;%20Contrats\Marches\Type%20de%20marches\Espaces%20verts\2.%20ALSACE\2026-XX%20BAS%20RHIN\1.%20March&#233;%20de%20base\N&#233;olia%20BPU%20prestations%20r&#233;guli&#232;res%20Lot%206.xlsx" TargetMode="External"/><Relationship Id="rId1" Type="http://schemas.openxmlformats.org/officeDocument/2006/relationships/externalLinkPath" Target="/DPL/QUITTANCE%20ET%20CONTRATS/Activit&#233;%20Contrats/Marches/Type%20de%20marches/Espaces%20verts/2.%20ALSACE/2026-XX%20BAS%20RHIN/1.%20March&#233;%20de%20base/N&#233;olia%20BPU%20prestations%20r&#233;guli&#232;res%20Lot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ot 6-EVC Bs Rhin (Néolia)"/>
    </sheetNames>
    <sheetDataSet>
      <sheetData sheetId="0">
        <row r="6"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I7">
            <v>3</v>
          </cell>
          <cell r="J7">
            <v>1</v>
          </cell>
          <cell r="K7">
            <v>1</v>
          </cell>
          <cell r="L7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58E7C-08F1-40D2-8CC2-C7FC3C37E333}">
  <sheetPr>
    <pageSetUpPr fitToPage="1"/>
  </sheetPr>
  <dimension ref="A1:R98"/>
  <sheetViews>
    <sheetView showGridLines="0" tabSelected="1" zoomScale="85" zoomScaleNormal="85" workbookViewId="0">
      <pane ySplit="7" topLeftCell="A64" activePane="bottomLeft" state="frozen"/>
      <selection pane="bottomLeft" activeCellId="3" sqref="A7:XFD1048576 M6:XFD6 A6:G6 A1:XFD5"/>
    </sheetView>
  </sheetViews>
  <sheetFormatPr baseColWidth="10" defaultRowHeight="12.75" x14ac:dyDescent="0.2"/>
  <cols>
    <col min="1" max="2" width="12.28515625" style="15" customWidth="1"/>
    <col min="3" max="3" width="19.140625" style="15" bestFit="1" customWidth="1"/>
    <col min="4" max="4" width="49.7109375" style="15" customWidth="1"/>
    <col min="5" max="5" width="26.5703125" style="15" bestFit="1" customWidth="1"/>
    <col min="6" max="7" width="8.85546875" style="15" customWidth="1"/>
    <col min="8" max="8" width="13.85546875" style="15" customWidth="1"/>
    <col min="9" max="9" width="14.5703125" style="15" bestFit="1" customWidth="1"/>
    <col min="10" max="10" width="13.85546875" style="15" customWidth="1"/>
    <col min="11" max="11" width="16.85546875" style="15" customWidth="1"/>
    <col min="12" max="12" width="13.140625" style="15" customWidth="1"/>
    <col min="13" max="13" width="16.42578125" style="15" customWidth="1"/>
    <col min="14" max="16384" width="11.42578125" style="15"/>
  </cols>
  <sheetData>
    <row r="1" spans="1:18" ht="15" x14ac:dyDescent="0.2">
      <c r="A1" s="24"/>
      <c r="B1" s="56" t="s">
        <v>15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7"/>
    </row>
    <row r="2" spans="1:18" ht="15" x14ac:dyDescent="0.2">
      <c r="A2" s="25"/>
      <c r="B2" s="58" t="s">
        <v>164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9"/>
    </row>
    <row r="3" spans="1:18" ht="13.5" thickBot="1" x14ac:dyDescent="0.25">
      <c r="A3" s="26"/>
      <c r="B3" s="60" t="s">
        <v>108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1"/>
    </row>
    <row r="4" spans="1:18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7"/>
    </row>
    <row r="5" spans="1:18" ht="84.75" customHeight="1" x14ac:dyDescent="0.2">
      <c r="A5" s="49" t="s">
        <v>155</v>
      </c>
      <c r="B5" s="49" t="s">
        <v>14</v>
      </c>
      <c r="C5" s="50" t="s">
        <v>12</v>
      </c>
      <c r="D5" s="51" t="s">
        <v>11</v>
      </c>
      <c r="E5" s="27" t="s">
        <v>13</v>
      </c>
      <c r="F5" s="28" t="s">
        <v>10</v>
      </c>
      <c r="G5" s="27" t="s">
        <v>9</v>
      </c>
      <c r="H5" s="29" t="s">
        <v>8</v>
      </c>
      <c r="I5" s="29" t="s">
        <v>7</v>
      </c>
      <c r="J5" s="29" t="s">
        <v>6</v>
      </c>
      <c r="K5" s="29" t="s">
        <v>16</v>
      </c>
      <c r="L5" s="29" t="s">
        <v>5</v>
      </c>
      <c r="M5" s="62" t="s">
        <v>107</v>
      </c>
    </row>
    <row r="6" spans="1:18" s="11" customFormat="1" ht="36" customHeight="1" x14ac:dyDescent="0.2">
      <c r="A6" s="49"/>
      <c r="B6" s="49"/>
      <c r="C6" s="50"/>
      <c r="D6" s="51"/>
      <c r="E6" s="63" t="s">
        <v>4</v>
      </c>
      <c r="F6" s="63"/>
      <c r="G6" s="63"/>
      <c r="H6" s="30">
        <v>0</v>
      </c>
      <c r="I6" s="30">
        <v>0</v>
      </c>
      <c r="J6" s="30">
        <v>0</v>
      </c>
      <c r="K6" s="30">
        <v>0</v>
      </c>
      <c r="L6" s="30">
        <v>0</v>
      </c>
      <c r="M6" s="62"/>
    </row>
    <row r="7" spans="1:18" s="11" customFormat="1" ht="21" customHeight="1" x14ac:dyDescent="0.2">
      <c r="A7" s="49"/>
      <c r="B7" s="49"/>
      <c r="C7" s="50"/>
      <c r="D7" s="51"/>
      <c r="E7" s="64" t="s">
        <v>3</v>
      </c>
      <c r="F7" s="64"/>
      <c r="G7" s="64"/>
      <c r="H7" s="16" t="s">
        <v>109</v>
      </c>
      <c r="I7" s="16">
        <v>3</v>
      </c>
      <c r="J7" s="16">
        <v>1</v>
      </c>
      <c r="K7" s="16">
        <v>1</v>
      </c>
      <c r="L7" s="16">
        <v>2</v>
      </c>
      <c r="M7" s="62"/>
    </row>
    <row r="8" spans="1:18" x14ac:dyDescent="0.2">
      <c r="A8" s="14" t="s">
        <v>156</v>
      </c>
      <c r="B8" s="14">
        <v>2</v>
      </c>
      <c r="C8" s="14"/>
      <c r="D8" s="4" t="s">
        <v>35</v>
      </c>
      <c r="E8" s="14" t="s">
        <v>34</v>
      </c>
      <c r="F8" s="14">
        <v>4</v>
      </c>
      <c r="G8" s="3">
        <v>100</v>
      </c>
      <c r="H8" s="14">
        <v>85</v>
      </c>
      <c r="I8" s="14"/>
      <c r="J8" s="14">
        <v>9</v>
      </c>
      <c r="K8" s="14">
        <v>5</v>
      </c>
      <c r="L8" s="14"/>
      <c r="M8" s="19">
        <f t="shared" ref="M8:M71" si="0">(H8*$H$6)+(I8*$I$7*$I$6)+(J8*$J$7*$J$6)+(K8*$K$7*$K$6)+(L8*$L$7*$L$6)</f>
        <v>0</v>
      </c>
    </row>
    <row r="9" spans="1:18" x14ac:dyDescent="0.2">
      <c r="A9" s="3" t="s">
        <v>156</v>
      </c>
      <c r="B9" s="3">
        <v>182</v>
      </c>
      <c r="C9" s="3" t="s">
        <v>36</v>
      </c>
      <c r="D9" s="3" t="s">
        <v>37</v>
      </c>
      <c r="E9" s="3" t="s">
        <v>34</v>
      </c>
      <c r="F9" s="3">
        <v>41</v>
      </c>
      <c r="G9" s="3">
        <v>100</v>
      </c>
      <c r="H9" s="3">
        <v>2200</v>
      </c>
      <c r="I9" s="3"/>
      <c r="J9" s="3"/>
      <c r="K9" s="3">
        <v>330</v>
      </c>
      <c r="L9" s="3"/>
      <c r="M9" s="19">
        <f t="shared" si="0"/>
        <v>0</v>
      </c>
    </row>
    <row r="10" spans="1:18" x14ac:dyDescent="0.2">
      <c r="A10" s="14" t="s">
        <v>156</v>
      </c>
      <c r="B10" s="14">
        <v>224</v>
      </c>
      <c r="C10" s="14">
        <v>1</v>
      </c>
      <c r="D10" s="4" t="s">
        <v>38</v>
      </c>
      <c r="E10" s="14" t="s">
        <v>34</v>
      </c>
      <c r="F10" s="14">
        <v>18</v>
      </c>
      <c r="G10" s="3">
        <v>100</v>
      </c>
      <c r="H10" s="14">
        <v>400</v>
      </c>
      <c r="I10" s="14"/>
      <c r="J10" s="14">
        <v>30</v>
      </c>
      <c r="K10" s="14"/>
      <c r="L10" s="14"/>
      <c r="M10" s="19">
        <f t="shared" si="0"/>
        <v>0</v>
      </c>
      <c r="N10" s="7"/>
      <c r="O10" s="7"/>
      <c r="P10" s="7"/>
      <c r="Q10" s="7"/>
      <c r="R10" s="7"/>
    </row>
    <row r="11" spans="1:18" x14ac:dyDescent="0.2">
      <c r="A11" s="3" t="s">
        <v>156</v>
      </c>
      <c r="B11" s="3">
        <v>235</v>
      </c>
      <c r="C11" s="3"/>
      <c r="D11" s="3" t="s">
        <v>39</v>
      </c>
      <c r="E11" s="3" t="s">
        <v>34</v>
      </c>
      <c r="F11" s="3">
        <v>35</v>
      </c>
      <c r="G11" s="3">
        <v>100</v>
      </c>
      <c r="H11" s="3">
        <v>399</v>
      </c>
      <c r="I11" s="3"/>
      <c r="J11" s="3">
        <v>24</v>
      </c>
      <c r="K11" s="3">
        <v>40</v>
      </c>
      <c r="L11" s="3"/>
      <c r="M11" s="19">
        <f t="shared" si="0"/>
        <v>0</v>
      </c>
    </row>
    <row r="12" spans="1:18" x14ac:dyDescent="0.2">
      <c r="A12" s="3" t="s">
        <v>156</v>
      </c>
      <c r="B12" s="3">
        <v>537</v>
      </c>
      <c r="C12" s="3"/>
      <c r="D12" s="3" t="s">
        <v>40</v>
      </c>
      <c r="E12" s="3" t="s">
        <v>34</v>
      </c>
      <c r="F12" s="3">
        <v>36</v>
      </c>
      <c r="G12" s="3">
        <v>100</v>
      </c>
      <c r="H12" s="3">
        <v>240</v>
      </c>
      <c r="I12" s="14"/>
      <c r="J12" s="3">
        <v>20</v>
      </c>
      <c r="K12" s="3"/>
      <c r="L12" s="3"/>
      <c r="M12" s="19">
        <f t="shared" si="0"/>
        <v>0</v>
      </c>
    </row>
    <row r="13" spans="1:18" x14ac:dyDescent="0.2">
      <c r="A13" s="3" t="s">
        <v>156</v>
      </c>
      <c r="B13" s="3">
        <v>5027</v>
      </c>
      <c r="C13" s="3">
        <v>1</v>
      </c>
      <c r="D13" s="3" t="s">
        <v>92</v>
      </c>
      <c r="E13" s="3" t="s">
        <v>34</v>
      </c>
      <c r="F13" s="3">
        <v>44</v>
      </c>
      <c r="G13" s="3">
        <v>100</v>
      </c>
      <c r="H13" s="3">
        <v>86</v>
      </c>
      <c r="I13" s="14"/>
      <c r="J13" s="3">
        <v>30</v>
      </c>
      <c r="K13" s="3">
        <v>2</v>
      </c>
      <c r="L13" s="3"/>
      <c r="M13" s="19">
        <f t="shared" si="0"/>
        <v>0</v>
      </c>
    </row>
    <row r="14" spans="1:18" x14ac:dyDescent="0.2">
      <c r="A14" s="14" t="s">
        <v>156</v>
      </c>
      <c r="B14" s="14">
        <v>5028</v>
      </c>
      <c r="C14" s="14" t="s">
        <v>94</v>
      </c>
      <c r="D14" s="4" t="s">
        <v>68</v>
      </c>
      <c r="E14" s="14" t="s">
        <v>64</v>
      </c>
      <c r="F14" s="14">
        <v>26</v>
      </c>
      <c r="G14" s="3">
        <v>100</v>
      </c>
      <c r="H14" s="14">
        <v>1340</v>
      </c>
      <c r="I14" s="14"/>
      <c r="J14" s="14"/>
      <c r="K14" s="31">
        <v>950</v>
      </c>
      <c r="L14" s="14"/>
      <c r="M14" s="19">
        <f t="shared" si="0"/>
        <v>0</v>
      </c>
    </row>
    <row r="15" spans="1:18" x14ac:dyDescent="0.2">
      <c r="A15" s="14" t="s">
        <v>156</v>
      </c>
      <c r="B15" s="14">
        <v>5029</v>
      </c>
      <c r="C15" s="14">
        <v>1</v>
      </c>
      <c r="D15" s="4" t="s">
        <v>139</v>
      </c>
      <c r="E15" s="14" t="s">
        <v>34</v>
      </c>
      <c r="F15" s="14">
        <v>28</v>
      </c>
      <c r="G15" s="3">
        <v>100</v>
      </c>
      <c r="H15" s="14">
        <v>132</v>
      </c>
      <c r="I15" s="14"/>
      <c r="J15" s="14">
        <v>53</v>
      </c>
      <c r="K15" s="31"/>
      <c r="L15" s="14"/>
      <c r="M15" s="19">
        <f t="shared" si="0"/>
        <v>0</v>
      </c>
    </row>
    <row r="16" spans="1:18" s="18" customFormat="1" x14ac:dyDescent="0.2">
      <c r="A16" s="14" t="s">
        <v>156</v>
      </c>
      <c r="B16" s="14">
        <v>5030</v>
      </c>
      <c r="C16" s="14" t="s">
        <v>2</v>
      </c>
      <c r="D16" s="4" t="s">
        <v>41</v>
      </c>
      <c r="E16" s="14" t="s">
        <v>34</v>
      </c>
      <c r="F16" s="14">
        <v>16</v>
      </c>
      <c r="G16" s="3">
        <v>100</v>
      </c>
      <c r="H16" s="14">
        <v>200</v>
      </c>
      <c r="I16" s="14"/>
      <c r="J16" s="14">
        <v>32</v>
      </c>
      <c r="K16" s="14"/>
      <c r="L16" s="14"/>
      <c r="M16" s="19">
        <f t="shared" si="0"/>
        <v>0</v>
      </c>
      <c r="N16" s="15"/>
      <c r="O16" s="15"/>
      <c r="P16" s="15"/>
      <c r="Q16" s="15"/>
      <c r="R16" s="15"/>
    </row>
    <row r="17" spans="1:18" s="18" customFormat="1" x14ac:dyDescent="0.2">
      <c r="A17" s="14" t="s">
        <v>156</v>
      </c>
      <c r="B17" s="14">
        <v>5031</v>
      </c>
      <c r="C17" s="14" t="s">
        <v>90</v>
      </c>
      <c r="D17" s="4" t="s">
        <v>91</v>
      </c>
      <c r="E17" s="14" t="s">
        <v>34</v>
      </c>
      <c r="F17" s="14">
        <v>52</v>
      </c>
      <c r="G17" s="3">
        <v>100</v>
      </c>
      <c r="H17" s="14">
        <v>150</v>
      </c>
      <c r="I17" s="14"/>
      <c r="J17" s="14">
        <v>29</v>
      </c>
      <c r="K17" s="14">
        <v>20</v>
      </c>
      <c r="L17" s="3"/>
      <c r="M17" s="19">
        <f t="shared" si="0"/>
        <v>0</v>
      </c>
      <c r="N17" s="15"/>
      <c r="O17" s="15"/>
      <c r="P17" s="15"/>
      <c r="Q17" s="15"/>
      <c r="R17" s="15"/>
    </row>
    <row r="18" spans="1:18" s="18" customFormat="1" ht="25.5" x14ac:dyDescent="0.2">
      <c r="A18" s="14" t="s">
        <v>156</v>
      </c>
      <c r="B18" s="14">
        <v>5049</v>
      </c>
      <c r="C18" s="4" t="s">
        <v>134</v>
      </c>
      <c r="D18" s="4" t="s">
        <v>42</v>
      </c>
      <c r="E18" s="14" t="s">
        <v>34</v>
      </c>
      <c r="F18" s="14">
        <v>50</v>
      </c>
      <c r="G18" s="3">
        <v>100</v>
      </c>
      <c r="H18" s="14">
        <v>760</v>
      </c>
      <c r="I18" s="14"/>
      <c r="J18" s="14">
        <v>140</v>
      </c>
      <c r="K18" s="14">
        <v>310</v>
      </c>
      <c r="L18" s="14"/>
      <c r="M18" s="19">
        <f t="shared" si="0"/>
        <v>0</v>
      </c>
      <c r="N18" s="7"/>
      <c r="O18" s="7"/>
      <c r="P18" s="7"/>
      <c r="Q18" s="7"/>
      <c r="R18" s="7"/>
    </row>
    <row r="19" spans="1:18" s="18" customFormat="1" x14ac:dyDescent="0.2">
      <c r="A19" s="14" t="s">
        <v>156</v>
      </c>
      <c r="B19" s="4">
        <v>5096</v>
      </c>
      <c r="C19" s="4" t="s">
        <v>102</v>
      </c>
      <c r="D19" s="4" t="s">
        <v>43</v>
      </c>
      <c r="E19" s="4" t="s">
        <v>34</v>
      </c>
      <c r="F19" s="4">
        <v>56</v>
      </c>
      <c r="G19" s="4">
        <v>100</v>
      </c>
      <c r="H19" s="4">
        <v>300</v>
      </c>
      <c r="I19" s="14"/>
      <c r="J19" s="14"/>
      <c r="K19" s="4">
        <v>25</v>
      </c>
      <c r="L19" s="14"/>
      <c r="M19" s="19">
        <f t="shared" si="0"/>
        <v>0</v>
      </c>
      <c r="N19" s="15"/>
      <c r="O19" s="15"/>
      <c r="P19" s="15"/>
      <c r="Q19" s="15"/>
      <c r="R19" s="15"/>
    </row>
    <row r="20" spans="1:18" s="18" customFormat="1" x14ac:dyDescent="0.2">
      <c r="A20" s="4" t="s">
        <v>156</v>
      </c>
      <c r="B20" s="4">
        <v>5107</v>
      </c>
      <c r="C20" s="4">
        <v>1</v>
      </c>
      <c r="D20" s="9" t="s">
        <v>57</v>
      </c>
      <c r="E20" s="4" t="s">
        <v>56</v>
      </c>
      <c r="F20" s="4">
        <v>7</v>
      </c>
      <c r="G20" s="4">
        <v>100</v>
      </c>
      <c r="H20" s="4">
        <v>280</v>
      </c>
      <c r="I20" s="14"/>
      <c r="J20" s="14">
        <v>49</v>
      </c>
      <c r="K20" s="4"/>
      <c r="L20" s="14"/>
      <c r="M20" s="19">
        <f t="shared" si="0"/>
        <v>0</v>
      </c>
      <c r="N20" s="15"/>
      <c r="O20" s="15"/>
      <c r="P20" s="15"/>
      <c r="Q20" s="15"/>
      <c r="R20" s="15"/>
    </row>
    <row r="21" spans="1:18" s="18" customFormat="1" x14ac:dyDescent="0.2">
      <c r="A21" s="14" t="s">
        <v>156</v>
      </c>
      <c r="B21" s="14">
        <v>5108</v>
      </c>
      <c r="C21" s="3" t="s">
        <v>0</v>
      </c>
      <c r="D21" s="4" t="s">
        <v>44</v>
      </c>
      <c r="E21" s="3" t="s">
        <v>34</v>
      </c>
      <c r="F21" s="14">
        <v>29</v>
      </c>
      <c r="G21" s="3">
        <v>100</v>
      </c>
      <c r="H21" s="14">
        <v>1480</v>
      </c>
      <c r="I21" s="14"/>
      <c r="J21" s="14"/>
      <c r="K21" s="14">
        <v>395</v>
      </c>
      <c r="L21" s="14"/>
      <c r="M21" s="19">
        <f t="shared" si="0"/>
        <v>0</v>
      </c>
      <c r="N21" s="15"/>
      <c r="O21" s="15"/>
      <c r="P21" s="15"/>
      <c r="Q21" s="15"/>
      <c r="R21" s="15"/>
    </row>
    <row r="22" spans="1:18" x14ac:dyDescent="0.2">
      <c r="A22" s="14" t="s">
        <v>156</v>
      </c>
      <c r="B22" s="14">
        <v>5160</v>
      </c>
      <c r="C22" s="14" t="s">
        <v>87</v>
      </c>
      <c r="D22" s="4" t="s">
        <v>86</v>
      </c>
      <c r="E22" s="14" t="s">
        <v>60</v>
      </c>
      <c r="F22" s="14">
        <v>40</v>
      </c>
      <c r="G22" s="3">
        <v>100</v>
      </c>
      <c r="H22" s="14">
        <v>2275</v>
      </c>
      <c r="I22" s="14"/>
      <c r="J22" s="14">
        <v>130</v>
      </c>
      <c r="K22" s="14"/>
      <c r="L22" s="14"/>
      <c r="M22" s="19">
        <f t="shared" si="0"/>
        <v>0</v>
      </c>
    </row>
    <row r="23" spans="1:18" x14ac:dyDescent="0.2">
      <c r="A23" s="14" t="s">
        <v>156</v>
      </c>
      <c r="B23" s="14">
        <v>5184</v>
      </c>
      <c r="C23" s="14"/>
      <c r="D23" s="4" t="s">
        <v>45</v>
      </c>
      <c r="E23" s="14" t="s">
        <v>34</v>
      </c>
      <c r="F23" s="14">
        <v>4</v>
      </c>
      <c r="G23" s="3">
        <v>100</v>
      </c>
      <c r="H23" s="14"/>
      <c r="I23" s="14"/>
      <c r="J23" s="14">
        <v>15</v>
      </c>
      <c r="K23" s="14"/>
      <c r="L23" s="14"/>
      <c r="M23" s="19">
        <f t="shared" si="0"/>
        <v>0</v>
      </c>
      <c r="N23" s="7"/>
      <c r="O23" s="7"/>
      <c r="P23" s="7"/>
      <c r="Q23" s="7"/>
      <c r="R23" s="7"/>
    </row>
    <row r="24" spans="1:18" x14ac:dyDescent="0.2">
      <c r="A24" s="14" t="s">
        <v>156</v>
      </c>
      <c r="B24" s="14">
        <v>5189</v>
      </c>
      <c r="C24" s="14" t="s">
        <v>17</v>
      </c>
      <c r="D24" s="4" t="s">
        <v>33</v>
      </c>
      <c r="E24" s="14" t="s">
        <v>32</v>
      </c>
      <c r="F24" s="14">
        <v>22</v>
      </c>
      <c r="G24" s="3">
        <v>100</v>
      </c>
      <c r="H24" s="14">
        <v>1300</v>
      </c>
      <c r="I24" s="14"/>
      <c r="J24" s="14">
        <v>40</v>
      </c>
      <c r="K24" s="14">
        <v>28</v>
      </c>
      <c r="L24" s="14"/>
      <c r="M24" s="19">
        <f>(H24*$H$6)+(I24*$I$7*$I$6)+(J24*$J$7*$J$6)+(K24*$K$7*$K$6)+(L24*$L$7*$L$6)</f>
        <v>0</v>
      </c>
    </row>
    <row r="25" spans="1:18" x14ac:dyDescent="0.2">
      <c r="A25" s="14" t="s">
        <v>156</v>
      </c>
      <c r="B25" s="14">
        <v>5214</v>
      </c>
      <c r="C25" s="4">
        <v>1</v>
      </c>
      <c r="D25" s="4" t="s">
        <v>61</v>
      </c>
      <c r="E25" s="14" t="s">
        <v>60</v>
      </c>
      <c r="F25" s="14">
        <v>18</v>
      </c>
      <c r="G25" s="3">
        <v>100</v>
      </c>
      <c r="H25" s="14">
        <v>250</v>
      </c>
      <c r="I25" s="14"/>
      <c r="J25" s="14"/>
      <c r="K25" s="14"/>
      <c r="L25" s="14"/>
      <c r="M25" s="19">
        <f t="shared" si="0"/>
        <v>0</v>
      </c>
    </row>
    <row r="26" spans="1:18" x14ac:dyDescent="0.2">
      <c r="A26" s="14" t="s">
        <v>156</v>
      </c>
      <c r="B26" s="14">
        <v>5220</v>
      </c>
      <c r="C26" s="4" t="s">
        <v>88</v>
      </c>
      <c r="D26" s="4" t="s">
        <v>89</v>
      </c>
      <c r="E26" s="14" t="s">
        <v>64</v>
      </c>
      <c r="F26" s="14">
        <v>42</v>
      </c>
      <c r="G26" s="3">
        <v>100</v>
      </c>
      <c r="H26" s="14">
        <v>1940</v>
      </c>
      <c r="I26" s="14"/>
      <c r="J26" s="14"/>
      <c r="K26" s="14">
        <v>420</v>
      </c>
      <c r="L26" s="14"/>
      <c r="M26" s="19">
        <f t="shared" si="0"/>
        <v>0</v>
      </c>
      <c r="N26" s="7"/>
      <c r="O26" s="7"/>
      <c r="P26" s="7"/>
      <c r="Q26" s="7"/>
      <c r="R26" s="7"/>
    </row>
    <row r="27" spans="1:18" x14ac:dyDescent="0.2">
      <c r="A27" s="14" t="s">
        <v>156</v>
      </c>
      <c r="B27" s="14">
        <v>5222</v>
      </c>
      <c r="C27" s="14">
        <v>1</v>
      </c>
      <c r="D27" s="4" t="s">
        <v>50</v>
      </c>
      <c r="E27" s="14" t="s">
        <v>49</v>
      </c>
      <c r="F27" s="14">
        <v>8</v>
      </c>
      <c r="G27" s="3">
        <v>100</v>
      </c>
      <c r="H27" s="14">
        <v>83</v>
      </c>
      <c r="I27" s="14"/>
      <c r="J27" s="14"/>
      <c r="K27" s="14"/>
      <c r="L27" s="14"/>
      <c r="M27" s="19">
        <f t="shared" si="0"/>
        <v>0</v>
      </c>
    </row>
    <row r="28" spans="1:18" x14ac:dyDescent="0.2">
      <c r="A28" s="14" t="s">
        <v>156</v>
      </c>
      <c r="B28" s="4">
        <v>5288</v>
      </c>
      <c r="C28" s="4" t="s">
        <v>93</v>
      </c>
      <c r="D28" s="9" t="s">
        <v>69</v>
      </c>
      <c r="E28" s="4" t="s">
        <v>64</v>
      </c>
      <c r="F28" s="4">
        <v>30</v>
      </c>
      <c r="G28" s="4">
        <v>100</v>
      </c>
      <c r="H28" s="4">
        <v>2400</v>
      </c>
      <c r="I28" s="14"/>
      <c r="J28" s="14">
        <v>160</v>
      </c>
      <c r="K28" s="4"/>
      <c r="L28" s="14"/>
      <c r="M28" s="19">
        <f t="shared" si="0"/>
        <v>0</v>
      </c>
    </row>
    <row r="29" spans="1:18" x14ac:dyDescent="0.2">
      <c r="A29" s="14" t="s">
        <v>156</v>
      </c>
      <c r="B29" s="14">
        <v>5289</v>
      </c>
      <c r="C29" s="3" t="s">
        <v>62</v>
      </c>
      <c r="D29" s="4" t="s">
        <v>63</v>
      </c>
      <c r="E29" s="4" t="s">
        <v>60</v>
      </c>
      <c r="F29" s="14">
        <v>10</v>
      </c>
      <c r="G29" s="3">
        <v>100</v>
      </c>
      <c r="H29" s="14">
        <v>1220</v>
      </c>
      <c r="I29" s="14"/>
      <c r="J29" s="14">
        <v>50</v>
      </c>
      <c r="K29" s="14">
        <v>195</v>
      </c>
      <c r="L29" s="14"/>
      <c r="M29" s="19">
        <f t="shared" si="0"/>
        <v>0</v>
      </c>
    </row>
    <row r="30" spans="1:18" x14ac:dyDescent="0.2">
      <c r="A30" s="14" t="s">
        <v>156</v>
      </c>
      <c r="B30" s="14">
        <v>5303</v>
      </c>
      <c r="C30" s="3">
        <v>1</v>
      </c>
      <c r="D30" s="4" t="s">
        <v>51</v>
      </c>
      <c r="E30" s="3" t="s">
        <v>49</v>
      </c>
      <c r="F30" s="14">
        <v>12</v>
      </c>
      <c r="G30" s="3">
        <v>100</v>
      </c>
      <c r="H30" s="14"/>
      <c r="I30" s="14"/>
      <c r="J30" s="14"/>
      <c r="K30" s="14">
        <v>87</v>
      </c>
      <c r="L30" s="14"/>
      <c r="M30" s="19">
        <f t="shared" si="0"/>
        <v>0</v>
      </c>
    </row>
    <row r="31" spans="1:18" s="11" customFormat="1" ht="25.5" x14ac:dyDescent="0.2">
      <c r="A31" s="14" t="s">
        <v>156</v>
      </c>
      <c r="B31" s="14">
        <v>5379</v>
      </c>
      <c r="C31" s="3" t="s">
        <v>100</v>
      </c>
      <c r="D31" s="4" t="s">
        <v>46</v>
      </c>
      <c r="E31" s="14" t="s">
        <v>34</v>
      </c>
      <c r="F31" s="14">
        <v>10</v>
      </c>
      <c r="G31" s="3">
        <v>100</v>
      </c>
      <c r="H31" s="14"/>
      <c r="I31" s="4"/>
      <c r="J31" s="14"/>
      <c r="K31" s="14">
        <v>51</v>
      </c>
      <c r="L31" s="5"/>
      <c r="M31" s="19">
        <f t="shared" si="0"/>
        <v>0</v>
      </c>
      <c r="N31" s="15"/>
      <c r="O31" s="15"/>
      <c r="P31" s="15"/>
      <c r="Q31" s="15"/>
      <c r="R31" s="15"/>
    </row>
    <row r="32" spans="1:18" x14ac:dyDescent="0.2">
      <c r="A32" s="14" t="s">
        <v>156</v>
      </c>
      <c r="B32" s="6">
        <v>5379</v>
      </c>
      <c r="C32" s="2" t="s">
        <v>99</v>
      </c>
      <c r="D32" s="1" t="s">
        <v>47</v>
      </c>
      <c r="E32" s="14" t="s">
        <v>34</v>
      </c>
      <c r="F32" s="6">
        <v>28</v>
      </c>
      <c r="G32" s="2">
        <v>100</v>
      </c>
      <c r="H32" s="6">
        <v>1020</v>
      </c>
      <c r="I32" s="6"/>
      <c r="J32" s="6"/>
      <c r="K32" s="6">
        <v>296</v>
      </c>
      <c r="L32" s="6"/>
      <c r="M32" s="19">
        <f t="shared" si="0"/>
        <v>0</v>
      </c>
      <c r="N32" s="8"/>
      <c r="O32" s="8"/>
      <c r="P32" s="8"/>
      <c r="Q32" s="8"/>
      <c r="R32" s="8"/>
    </row>
    <row r="33" spans="1:18" x14ac:dyDescent="0.2">
      <c r="A33" s="6" t="s">
        <v>156</v>
      </c>
      <c r="B33" s="6">
        <v>5688</v>
      </c>
      <c r="C33" s="2">
        <v>1</v>
      </c>
      <c r="D33" s="1" t="s">
        <v>152</v>
      </c>
      <c r="E33" s="1" t="s">
        <v>130</v>
      </c>
      <c r="F33" s="6">
        <v>16</v>
      </c>
      <c r="G33" s="2">
        <v>100</v>
      </c>
      <c r="H33" s="6">
        <v>164</v>
      </c>
      <c r="I33" s="6"/>
      <c r="J33" s="6">
        <v>138</v>
      </c>
      <c r="K33" s="6">
        <v>21</v>
      </c>
      <c r="L33" s="6"/>
      <c r="M33" s="19">
        <f t="shared" si="0"/>
        <v>0</v>
      </c>
    </row>
    <row r="34" spans="1:18" ht="25.5" x14ac:dyDescent="0.2">
      <c r="A34" s="14" t="s">
        <v>156</v>
      </c>
      <c r="B34" s="14">
        <v>5397</v>
      </c>
      <c r="C34" s="4" t="s">
        <v>95</v>
      </c>
      <c r="D34" s="4" t="s">
        <v>59</v>
      </c>
      <c r="E34" s="14" t="s">
        <v>58</v>
      </c>
      <c r="F34" s="14">
        <v>13</v>
      </c>
      <c r="G34" s="3">
        <v>100</v>
      </c>
      <c r="H34" s="14">
        <v>144</v>
      </c>
      <c r="I34" s="14">
        <v>300</v>
      </c>
      <c r="J34" s="14">
        <v>33</v>
      </c>
      <c r="K34" s="14"/>
      <c r="L34" s="14"/>
      <c r="M34" s="19">
        <f t="shared" si="0"/>
        <v>0</v>
      </c>
    </row>
    <row r="35" spans="1:18" ht="25.5" x14ac:dyDescent="0.2">
      <c r="A35" s="14" t="s">
        <v>156</v>
      </c>
      <c r="B35" s="4">
        <v>5401</v>
      </c>
      <c r="C35" s="4" t="s">
        <v>98</v>
      </c>
      <c r="D35" s="4" t="s">
        <v>48</v>
      </c>
      <c r="E35" s="4" t="s">
        <v>34</v>
      </c>
      <c r="F35" s="4">
        <v>18</v>
      </c>
      <c r="G35" s="4">
        <v>100</v>
      </c>
      <c r="H35" s="4">
        <v>511</v>
      </c>
      <c r="I35" s="14"/>
      <c r="J35" s="14">
        <v>178</v>
      </c>
      <c r="K35" s="14">
        <v>176</v>
      </c>
      <c r="L35" s="14"/>
      <c r="M35" s="19">
        <f t="shared" si="0"/>
        <v>0</v>
      </c>
    </row>
    <row r="36" spans="1:18" x14ac:dyDescent="0.2">
      <c r="A36" s="14" t="s">
        <v>156</v>
      </c>
      <c r="B36" s="4">
        <v>5455</v>
      </c>
      <c r="C36" s="4" t="s">
        <v>94</v>
      </c>
      <c r="D36" s="4" t="s">
        <v>70</v>
      </c>
      <c r="E36" s="3" t="s">
        <v>64</v>
      </c>
      <c r="F36" s="4">
        <v>33</v>
      </c>
      <c r="G36" s="4">
        <v>100</v>
      </c>
      <c r="H36" s="4">
        <v>1076</v>
      </c>
      <c r="I36" s="14"/>
      <c r="J36" s="3"/>
      <c r="K36" s="4"/>
      <c r="L36" s="3"/>
      <c r="M36" s="19">
        <f t="shared" si="0"/>
        <v>0</v>
      </c>
    </row>
    <row r="37" spans="1:18" x14ac:dyDescent="0.2">
      <c r="A37" s="14" t="s">
        <v>156</v>
      </c>
      <c r="B37" s="14">
        <v>5551</v>
      </c>
      <c r="C37" s="14">
        <v>1</v>
      </c>
      <c r="D37" s="4" t="s">
        <v>151</v>
      </c>
      <c r="E37" s="14" t="s">
        <v>121</v>
      </c>
      <c r="F37" s="14">
        <v>15</v>
      </c>
      <c r="G37" s="3">
        <v>100</v>
      </c>
      <c r="H37" s="14"/>
      <c r="I37" s="14"/>
      <c r="J37" s="14">
        <v>131</v>
      </c>
      <c r="K37" s="14">
        <v>88</v>
      </c>
      <c r="L37" s="14"/>
      <c r="M37" s="19">
        <f t="shared" si="0"/>
        <v>0</v>
      </c>
    </row>
    <row r="38" spans="1:18" s="7" customFormat="1" x14ac:dyDescent="0.2">
      <c r="A38" s="21" t="s">
        <v>156</v>
      </c>
      <c r="B38" s="21">
        <v>5527</v>
      </c>
      <c r="C38" s="21" t="s">
        <v>1</v>
      </c>
      <c r="D38" s="22" t="s">
        <v>160</v>
      </c>
      <c r="E38" s="21" t="s">
        <v>130</v>
      </c>
      <c r="F38" s="21">
        <v>15</v>
      </c>
      <c r="G38" s="23">
        <v>100</v>
      </c>
      <c r="H38" s="21">
        <v>391</v>
      </c>
      <c r="I38" s="21"/>
      <c r="J38" s="21">
        <v>122</v>
      </c>
      <c r="K38" s="21"/>
      <c r="L38" s="21"/>
      <c r="M38" s="32">
        <f t="shared" si="0"/>
        <v>0</v>
      </c>
    </row>
    <row r="39" spans="1:18" x14ac:dyDescent="0.2">
      <c r="A39" s="14" t="s">
        <v>156</v>
      </c>
      <c r="B39" s="14">
        <v>5545</v>
      </c>
      <c r="C39" s="14"/>
      <c r="D39" s="4" t="s">
        <v>84</v>
      </c>
      <c r="E39" s="14" t="s">
        <v>83</v>
      </c>
      <c r="F39" s="14">
        <v>12</v>
      </c>
      <c r="G39" s="3">
        <v>100</v>
      </c>
      <c r="H39" s="14">
        <v>100</v>
      </c>
      <c r="I39" s="14"/>
      <c r="J39" s="14"/>
      <c r="K39" s="14"/>
      <c r="L39" s="14"/>
      <c r="M39" s="19">
        <f t="shared" si="0"/>
        <v>0</v>
      </c>
    </row>
    <row r="40" spans="1:18" x14ac:dyDescent="0.2">
      <c r="A40" s="14" t="s">
        <v>156</v>
      </c>
      <c r="B40" s="14">
        <v>5809</v>
      </c>
      <c r="C40" s="14" t="s">
        <v>145</v>
      </c>
      <c r="D40" s="4" t="s">
        <v>146</v>
      </c>
      <c r="E40" s="14" t="s">
        <v>159</v>
      </c>
      <c r="F40" s="14">
        <v>10</v>
      </c>
      <c r="G40" s="3">
        <v>100</v>
      </c>
      <c r="H40" s="14">
        <v>53.2</v>
      </c>
      <c r="I40" s="14"/>
      <c r="J40" s="14"/>
      <c r="K40" s="14">
        <v>2</v>
      </c>
      <c r="L40" s="14"/>
      <c r="M40" s="19">
        <f t="shared" si="0"/>
        <v>0</v>
      </c>
    </row>
    <row r="41" spans="1:18" x14ac:dyDescent="0.2">
      <c r="A41" s="14" t="s">
        <v>156</v>
      </c>
      <c r="B41" s="14" t="s">
        <v>143</v>
      </c>
      <c r="C41" s="14" t="s">
        <v>140</v>
      </c>
      <c r="D41" s="4" t="s">
        <v>141</v>
      </c>
      <c r="E41" s="14" t="s">
        <v>142</v>
      </c>
      <c r="F41" s="14">
        <v>60</v>
      </c>
      <c r="G41" s="3">
        <v>100</v>
      </c>
      <c r="H41" s="14">
        <v>1215</v>
      </c>
      <c r="I41" s="14"/>
      <c r="J41" s="14">
        <v>153</v>
      </c>
      <c r="K41" s="14"/>
      <c r="L41" s="14"/>
      <c r="M41" s="19">
        <f t="shared" si="0"/>
        <v>0</v>
      </c>
    </row>
    <row r="42" spans="1:18" x14ac:dyDescent="0.2">
      <c r="A42" s="14" t="s">
        <v>156</v>
      </c>
      <c r="B42" s="14">
        <v>5718</v>
      </c>
      <c r="C42" s="14">
        <v>1</v>
      </c>
      <c r="D42" s="4" t="s">
        <v>148</v>
      </c>
      <c r="E42" s="14" t="s">
        <v>130</v>
      </c>
      <c r="F42" s="14">
        <v>18</v>
      </c>
      <c r="G42" s="3">
        <v>100</v>
      </c>
      <c r="H42" s="14">
        <v>468</v>
      </c>
      <c r="I42" s="14"/>
      <c r="J42" s="14">
        <v>105</v>
      </c>
      <c r="K42" s="14"/>
      <c r="L42" s="14"/>
      <c r="M42" s="19">
        <f t="shared" si="0"/>
        <v>0</v>
      </c>
    </row>
    <row r="43" spans="1:18" s="7" customFormat="1" ht="38.25" x14ac:dyDescent="0.2">
      <c r="A43" s="21" t="s">
        <v>156</v>
      </c>
      <c r="B43" s="21" t="s">
        <v>131</v>
      </c>
      <c r="C43" s="21" t="s">
        <v>133</v>
      </c>
      <c r="D43" s="22" t="s">
        <v>132</v>
      </c>
      <c r="E43" s="21" t="s">
        <v>118</v>
      </c>
      <c r="F43" s="21">
        <v>197</v>
      </c>
      <c r="G43" s="23">
        <v>100</v>
      </c>
      <c r="H43" s="21">
        <v>6100</v>
      </c>
      <c r="I43" s="21"/>
      <c r="J43" s="21">
        <v>250</v>
      </c>
      <c r="K43" s="21">
        <v>573</v>
      </c>
      <c r="L43" s="21"/>
      <c r="M43" s="32">
        <f t="shared" si="0"/>
        <v>0</v>
      </c>
    </row>
    <row r="44" spans="1:18" x14ac:dyDescent="0.2">
      <c r="A44" s="14" t="s">
        <v>156</v>
      </c>
      <c r="B44" s="14">
        <v>6346</v>
      </c>
      <c r="C44" s="3">
        <v>1</v>
      </c>
      <c r="D44" s="4" t="s">
        <v>117</v>
      </c>
      <c r="E44" s="14" t="s">
        <v>118</v>
      </c>
      <c r="F44" s="14">
        <v>65</v>
      </c>
      <c r="G44" s="3">
        <v>100</v>
      </c>
      <c r="H44" s="14">
        <v>2515</v>
      </c>
      <c r="I44" s="14"/>
      <c r="J44" s="14">
        <v>8</v>
      </c>
      <c r="K44" s="14">
        <v>26</v>
      </c>
      <c r="L44" s="14"/>
      <c r="M44" s="32">
        <f t="shared" si="0"/>
        <v>0</v>
      </c>
    </row>
    <row r="45" spans="1:18" s="7" customFormat="1" x14ac:dyDescent="0.2">
      <c r="A45" s="14" t="s">
        <v>156</v>
      </c>
      <c r="B45" s="21">
        <v>6354</v>
      </c>
      <c r="C45" s="23" t="s">
        <v>129</v>
      </c>
      <c r="D45" s="22" t="s">
        <v>128</v>
      </c>
      <c r="E45" s="21" t="s">
        <v>34</v>
      </c>
      <c r="F45" s="21">
        <v>32</v>
      </c>
      <c r="G45" s="23">
        <v>100</v>
      </c>
      <c r="H45" s="21">
        <v>1117</v>
      </c>
      <c r="I45" s="21"/>
      <c r="J45" s="21">
        <v>68</v>
      </c>
      <c r="K45" s="21"/>
      <c r="L45" s="21"/>
      <c r="M45" s="32">
        <f t="shared" si="0"/>
        <v>0</v>
      </c>
    </row>
    <row r="46" spans="1:18" x14ac:dyDescent="0.2">
      <c r="A46" s="6" t="s">
        <v>156</v>
      </c>
      <c r="B46" s="6">
        <v>5683</v>
      </c>
      <c r="C46" s="2"/>
      <c r="D46" s="1" t="s">
        <v>135</v>
      </c>
      <c r="E46" s="1" t="s">
        <v>118</v>
      </c>
      <c r="F46" s="6">
        <v>60</v>
      </c>
      <c r="G46" s="2">
        <v>100</v>
      </c>
      <c r="H46" s="6">
        <v>800</v>
      </c>
      <c r="I46" s="6"/>
      <c r="J46" s="6">
        <v>420</v>
      </c>
      <c r="K46" s="6">
        <v>270</v>
      </c>
      <c r="L46" s="6"/>
      <c r="M46" s="19">
        <f t="shared" si="0"/>
        <v>0</v>
      </c>
    </row>
    <row r="47" spans="1:18" s="7" customFormat="1" x14ac:dyDescent="0.2">
      <c r="A47" s="14" t="s">
        <v>156</v>
      </c>
      <c r="B47" s="14">
        <v>6371</v>
      </c>
      <c r="C47" s="4"/>
      <c r="D47" s="4" t="s">
        <v>78</v>
      </c>
      <c r="E47" s="14" t="s">
        <v>64</v>
      </c>
      <c r="F47" s="14">
        <v>80</v>
      </c>
      <c r="G47" s="3">
        <v>100</v>
      </c>
      <c r="H47" s="14">
        <v>4650</v>
      </c>
      <c r="I47" s="14"/>
      <c r="J47" s="14">
        <v>15</v>
      </c>
      <c r="K47" s="14">
        <v>320</v>
      </c>
      <c r="L47" s="14"/>
      <c r="M47" s="32">
        <f t="shared" si="0"/>
        <v>0</v>
      </c>
      <c r="N47" s="15"/>
      <c r="O47" s="15"/>
      <c r="P47" s="15"/>
      <c r="Q47" s="15"/>
      <c r="R47" s="15"/>
    </row>
    <row r="48" spans="1:18" s="7" customFormat="1" x14ac:dyDescent="0.2">
      <c r="A48" s="14" t="s">
        <v>156</v>
      </c>
      <c r="B48" s="6">
        <v>6372</v>
      </c>
      <c r="C48" s="2">
        <v>2</v>
      </c>
      <c r="D48" s="1" t="s">
        <v>67</v>
      </c>
      <c r="E48" s="1" t="s">
        <v>64</v>
      </c>
      <c r="F48" s="6">
        <v>40</v>
      </c>
      <c r="G48" s="2">
        <v>100</v>
      </c>
      <c r="H48" s="6">
        <v>1170</v>
      </c>
      <c r="I48" s="6"/>
      <c r="J48" s="6">
        <v>187</v>
      </c>
      <c r="K48" s="6">
        <v>82</v>
      </c>
      <c r="L48" s="6"/>
      <c r="M48" s="32">
        <f t="shared" si="0"/>
        <v>0</v>
      </c>
      <c r="N48" s="15"/>
      <c r="O48" s="15"/>
      <c r="P48" s="15"/>
      <c r="Q48" s="15"/>
      <c r="R48" s="15"/>
    </row>
    <row r="49" spans="1:18" x14ac:dyDescent="0.2">
      <c r="A49" s="14" t="s">
        <v>156</v>
      </c>
      <c r="B49" s="3">
        <v>6373</v>
      </c>
      <c r="C49" s="3">
        <v>4</v>
      </c>
      <c r="D49" s="3" t="s">
        <v>66</v>
      </c>
      <c r="E49" s="3" t="s">
        <v>64</v>
      </c>
      <c r="F49" s="3">
        <v>80</v>
      </c>
      <c r="G49" s="3">
        <v>100</v>
      </c>
      <c r="H49" s="3">
        <v>6850</v>
      </c>
      <c r="I49" s="3"/>
      <c r="J49" s="3">
        <v>342</v>
      </c>
      <c r="K49" s="3">
        <v>197</v>
      </c>
      <c r="L49" s="3"/>
      <c r="M49" s="32">
        <f t="shared" si="0"/>
        <v>0</v>
      </c>
    </row>
    <row r="50" spans="1:18" x14ac:dyDescent="0.2">
      <c r="A50" s="14" t="s">
        <v>156</v>
      </c>
      <c r="B50" s="3">
        <v>6374</v>
      </c>
      <c r="C50" s="3"/>
      <c r="D50" s="3" t="s">
        <v>79</v>
      </c>
      <c r="E50" s="3" t="s">
        <v>64</v>
      </c>
      <c r="F50" s="3">
        <v>60</v>
      </c>
      <c r="G50" s="3">
        <v>100</v>
      </c>
      <c r="H50" s="3">
        <v>1870</v>
      </c>
      <c r="I50" s="14"/>
      <c r="J50" s="3"/>
      <c r="K50" s="14">
        <v>170</v>
      </c>
      <c r="L50" s="14"/>
      <c r="M50" s="32">
        <f t="shared" si="0"/>
        <v>0</v>
      </c>
    </row>
    <row r="51" spans="1:18" s="20" customFormat="1" x14ac:dyDescent="0.2">
      <c r="A51" s="23" t="s">
        <v>156</v>
      </c>
      <c r="B51" s="23">
        <v>5687</v>
      </c>
      <c r="C51" s="23" t="s">
        <v>150</v>
      </c>
      <c r="D51" s="23" t="s">
        <v>137</v>
      </c>
      <c r="E51" s="23" t="s">
        <v>138</v>
      </c>
      <c r="F51" s="23">
        <v>42</v>
      </c>
      <c r="G51" s="23">
        <v>100</v>
      </c>
      <c r="H51" s="23">
        <v>1895</v>
      </c>
      <c r="I51" s="21">
        <v>300</v>
      </c>
      <c r="J51" s="23">
        <v>585</v>
      </c>
      <c r="K51" s="21">
        <v>150</v>
      </c>
      <c r="L51" s="14"/>
      <c r="M51" s="32">
        <f t="shared" si="0"/>
        <v>0</v>
      </c>
    </row>
    <row r="52" spans="1:18" x14ac:dyDescent="0.2">
      <c r="A52" s="14" t="s">
        <v>156</v>
      </c>
      <c r="B52" s="3">
        <v>6375</v>
      </c>
      <c r="C52" s="3" t="s">
        <v>147</v>
      </c>
      <c r="D52" s="3" t="s">
        <v>65</v>
      </c>
      <c r="E52" s="3" t="s">
        <v>64</v>
      </c>
      <c r="F52" s="3">
        <v>78</v>
      </c>
      <c r="G52" s="3">
        <v>100</v>
      </c>
      <c r="H52" s="3">
        <v>1640</v>
      </c>
      <c r="I52" s="14"/>
      <c r="J52" s="14">
        <v>173</v>
      </c>
      <c r="K52" s="3">
        <v>286</v>
      </c>
      <c r="L52" s="14"/>
      <c r="M52" s="32">
        <f t="shared" si="0"/>
        <v>0</v>
      </c>
    </row>
    <row r="53" spans="1:18" x14ac:dyDescent="0.2">
      <c r="A53" s="14" t="s">
        <v>156</v>
      </c>
      <c r="B53" s="14">
        <v>6376</v>
      </c>
      <c r="C53" s="14"/>
      <c r="D53" s="4" t="s">
        <v>80</v>
      </c>
      <c r="E53" s="14" t="s">
        <v>64</v>
      </c>
      <c r="F53" s="14">
        <v>27</v>
      </c>
      <c r="G53" s="3">
        <v>100</v>
      </c>
      <c r="H53" s="14">
        <v>1220</v>
      </c>
      <c r="I53" s="14"/>
      <c r="J53" s="14">
        <v>135</v>
      </c>
      <c r="K53" s="14">
        <v>55</v>
      </c>
      <c r="L53" s="14"/>
      <c r="M53" s="32">
        <f t="shared" si="0"/>
        <v>0</v>
      </c>
    </row>
    <row r="54" spans="1:18" x14ac:dyDescent="0.2">
      <c r="A54" s="14" t="s">
        <v>156</v>
      </c>
      <c r="B54" s="14">
        <v>5839</v>
      </c>
      <c r="C54" s="14" t="s">
        <v>175</v>
      </c>
      <c r="D54" s="4" t="s">
        <v>176</v>
      </c>
      <c r="E54" s="14" t="s">
        <v>158</v>
      </c>
      <c r="F54" s="14">
        <v>23</v>
      </c>
      <c r="G54" s="3">
        <v>100</v>
      </c>
      <c r="H54" s="14">
        <v>668</v>
      </c>
      <c r="I54" s="14">
        <v>625</v>
      </c>
      <c r="J54" s="14">
        <v>314</v>
      </c>
      <c r="K54" s="14">
        <v>251</v>
      </c>
      <c r="L54" s="14"/>
      <c r="M54" s="32">
        <f t="shared" si="0"/>
        <v>0</v>
      </c>
    </row>
    <row r="55" spans="1:18" x14ac:dyDescent="0.2">
      <c r="A55" s="14" t="s">
        <v>156</v>
      </c>
      <c r="B55" s="14">
        <v>6356</v>
      </c>
      <c r="C55" s="3" t="s">
        <v>119</v>
      </c>
      <c r="D55" s="4" t="s">
        <v>120</v>
      </c>
      <c r="E55" s="14" t="s">
        <v>121</v>
      </c>
      <c r="F55" s="14">
        <v>78</v>
      </c>
      <c r="G55" s="3">
        <v>100</v>
      </c>
      <c r="H55" s="14">
        <v>1574</v>
      </c>
      <c r="I55" s="14"/>
      <c r="J55" s="14">
        <v>88</v>
      </c>
      <c r="K55" s="14">
        <v>395</v>
      </c>
      <c r="L55" s="14"/>
      <c r="M55" s="32">
        <f t="shared" si="0"/>
        <v>0</v>
      </c>
    </row>
    <row r="56" spans="1:18" s="37" customFormat="1" ht="18" customHeight="1" x14ac:dyDescent="0.2">
      <c r="A56" s="52" t="s">
        <v>162</v>
      </c>
      <c r="B56" s="52"/>
      <c r="C56" s="52"/>
      <c r="D56" s="52"/>
      <c r="E56" s="52"/>
      <c r="F56" s="34">
        <f>SUM(F8:F55)</f>
        <v>1738</v>
      </c>
      <c r="G56" s="35"/>
      <c r="H56" s="34">
        <f t="shared" ref="H56:L56" si="1">SUM(H8:H55)</f>
        <v>54731.199999999997</v>
      </c>
      <c r="I56" s="34">
        <f t="shared" si="1"/>
        <v>1225</v>
      </c>
      <c r="J56" s="34">
        <f t="shared" si="1"/>
        <v>4256</v>
      </c>
      <c r="K56" s="34">
        <f t="shared" si="1"/>
        <v>6216</v>
      </c>
      <c r="L56" s="34">
        <f t="shared" si="1"/>
        <v>0</v>
      </c>
      <c r="M56" s="36">
        <f t="shared" si="0"/>
        <v>0</v>
      </c>
    </row>
    <row r="57" spans="1:18" x14ac:dyDescent="0.2">
      <c r="A57" s="6" t="s">
        <v>157</v>
      </c>
      <c r="B57" s="6">
        <v>5783</v>
      </c>
      <c r="C57" s="2" t="s">
        <v>140</v>
      </c>
      <c r="D57" s="1" t="s">
        <v>149</v>
      </c>
      <c r="E57" s="1" t="s">
        <v>28</v>
      </c>
      <c r="F57" s="6">
        <v>42</v>
      </c>
      <c r="G57" s="2">
        <v>100</v>
      </c>
      <c r="H57" s="6">
        <v>2556</v>
      </c>
      <c r="I57" s="6"/>
      <c r="J57" s="6">
        <v>328</v>
      </c>
      <c r="K57" s="6">
        <v>30</v>
      </c>
      <c r="L57" s="6"/>
      <c r="M57" s="19">
        <f t="shared" si="0"/>
        <v>0</v>
      </c>
    </row>
    <row r="58" spans="1:18" ht="25.5" x14ac:dyDescent="0.2">
      <c r="A58" s="14" t="s">
        <v>157</v>
      </c>
      <c r="B58" s="14">
        <v>6328</v>
      </c>
      <c r="C58" s="14"/>
      <c r="D58" s="4" t="s">
        <v>71</v>
      </c>
      <c r="E58" s="14" t="s">
        <v>76</v>
      </c>
      <c r="F58" s="14">
        <v>30</v>
      </c>
      <c r="G58" s="3">
        <v>100</v>
      </c>
      <c r="H58" s="14">
        <v>418</v>
      </c>
      <c r="I58" s="14"/>
      <c r="J58" s="14">
        <v>198</v>
      </c>
      <c r="K58" s="14">
        <v>104</v>
      </c>
      <c r="L58" s="14"/>
      <c r="M58" s="19">
        <f t="shared" si="0"/>
        <v>0</v>
      </c>
    </row>
    <row r="59" spans="1:18" x14ac:dyDescent="0.2">
      <c r="A59" s="14" t="s">
        <v>157</v>
      </c>
      <c r="B59" s="14">
        <v>6329</v>
      </c>
      <c r="C59" s="14"/>
      <c r="D59" s="4" t="s">
        <v>72</v>
      </c>
      <c r="E59" s="14" t="s">
        <v>76</v>
      </c>
      <c r="F59" s="14">
        <v>18</v>
      </c>
      <c r="G59" s="3">
        <v>100</v>
      </c>
      <c r="H59" s="14">
        <v>404</v>
      </c>
      <c r="I59" s="14"/>
      <c r="J59" s="14">
        <v>58</v>
      </c>
      <c r="K59" s="14">
        <v>89</v>
      </c>
      <c r="L59" s="14"/>
      <c r="M59" s="19">
        <f t="shared" si="0"/>
        <v>0</v>
      </c>
    </row>
    <row r="60" spans="1:18" x14ac:dyDescent="0.2">
      <c r="A60" s="14" t="s">
        <v>157</v>
      </c>
      <c r="B60" s="14">
        <v>6330</v>
      </c>
      <c r="C60" s="14"/>
      <c r="D60" s="4" t="s">
        <v>73</v>
      </c>
      <c r="E60" s="14" t="s">
        <v>76</v>
      </c>
      <c r="F60" s="14">
        <v>80</v>
      </c>
      <c r="G60" s="3">
        <v>100</v>
      </c>
      <c r="H60" s="14">
        <v>5826</v>
      </c>
      <c r="I60" s="14"/>
      <c r="J60" s="14">
        <v>15</v>
      </c>
      <c r="K60" s="14">
        <v>254</v>
      </c>
      <c r="L60" s="14"/>
      <c r="M60" s="19">
        <f t="shared" si="0"/>
        <v>0</v>
      </c>
    </row>
    <row r="61" spans="1:18" s="8" customFormat="1" x14ac:dyDescent="0.2">
      <c r="A61" s="14" t="s">
        <v>157</v>
      </c>
      <c r="B61" s="14">
        <v>6331</v>
      </c>
      <c r="C61" s="3"/>
      <c r="D61" s="4" t="s">
        <v>74</v>
      </c>
      <c r="E61" s="4" t="s">
        <v>76</v>
      </c>
      <c r="F61" s="14">
        <v>24</v>
      </c>
      <c r="G61" s="3">
        <v>100</v>
      </c>
      <c r="H61" s="14">
        <v>668</v>
      </c>
      <c r="I61" s="14"/>
      <c r="J61" s="14">
        <v>32</v>
      </c>
      <c r="K61" s="14">
        <v>262</v>
      </c>
      <c r="L61" s="3"/>
      <c r="M61" s="19">
        <f t="shared" si="0"/>
        <v>0</v>
      </c>
      <c r="N61" s="11"/>
      <c r="O61" s="11"/>
      <c r="P61" s="11"/>
      <c r="Q61" s="11"/>
      <c r="R61" s="11"/>
    </row>
    <row r="62" spans="1:18" x14ac:dyDescent="0.2">
      <c r="A62" s="14" t="s">
        <v>157</v>
      </c>
      <c r="B62" s="14">
        <v>6332</v>
      </c>
      <c r="C62" s="14">
        <v>1</v>
      </c>
      <c r="D62" s="14" t="s">
        <v>110</v>
      </c>
      <c r="E62" s="14" t="s">
        <v>111</v>
      </c>
      <c r="F62" s="14">
        <v>64</v>
      </c>
      <c r="G62" s="3">
        <v>100</v>
      </c>
      <c r="H62" s="14">
        <v>693</v>
      </c>
      <c r="I62" s="14">
        <v>693</v>
      </c>
      <c r="J62" s="14"/>
      <c r="K62" s="14">
        <v>156</v>
      </c>
      <c r="L62" s="14"/>
      <c r="M62" s="14">
        <f t="shared" si="0"/>
        <v>0</v>
      </c>
    </row>
    <row r="63" spans="1:18" x14ac:dyDescent="0.2">
      <c r="A63" s="14" t="s">
        <v>157</v>
      </c>
      <c r="B63" s="14">
        <v>6333</v>
      </c>
      <c r="C63" s="3"/>
      <c r="D63" s="14" t="s">
        <v>113</v>
      </c>
      <c r="E63" s="14" t="s">
        <v>111</v>
      </c>
      <c r="F63" s="14">
        <v>32</v>
      </c>
      <c r="G63" s="3">
        <v>100</v>
      </c>
      <c r="H63" s="14">
        <v>590</v>
      </c>
      <c r="I63" s="14">
        <v>590</v>
      </c>
      <c r="J63" s="14">
        <v>14</v>
      </c>
      <c r="K63" s="14">
        <v>223</v>
      </c>
      <c r="L63" s="14"/>
      <c r="M63" s="14">
        <f t="shared" si="0"/>
        <v>0</v>
      </c>
    </row>
    <row r="64" spans="1:18" x14ac:dyDescent="0.2">
      <c r="A64" s="14" t="s">
        <v>157</v>
      </c>
      <c r="B64" s="14">
        <v>6337</v>
      </c>
      <c r="C64" s="14" t="s">
        <v>114</v>
      </c>
      <c r="D64" s="14" t="s">
        <v>112</v>
      </c>
      <c r="E64" s="14" t="s">
        <v>111</v>
      </c>
      <c r="F64" s="14">
        <v>49</v>
      </c>
      <c r="G64" s="3">
        <v>100</v>
      </c>
      <c r="H64" s="14">
        <v>2031</v>
      </c>
      <c r="I64" s="14">
        <v>2031</v>
      </c>
      <c r="J64" s="14">
        <v>141</v>
      </c>
      <c r="K64" s="14">
        <v>125</v>
      </c>
      <c r="L64" s="14"/>
      <c r="M64" s="14">
        <f t="shared" si="0"/>
        <v>0</v>
      </c>
    </row>
    <row r="65" spans="1:18" s="7" customFormat="1" x14ac:dyDescent="0.2">
      <c r="A65" s="14" t="s">
        <v>157</v>
      </c>
      <c r="B65" s="14">
        <v>6341</v>
      </c>
      <c r="C65" s="14"/>
      <c r="D65" s="4" t="s">
        <v>27</v>
      </c>
      <c r="E65" s="14" t="s">
        <v>25</v>
      </c>
      <c r="F65" s="14">
        <v>40</v>
      </c>
      <c r="G65" s="3">
        <v>100</v>
      </c>
      <c r="H65" s="14">
        <v>1670</v>
      </c>
      <c r="I65" s="14"/>
      <c r="J65" s="14"/>
      <c r="K65" s="14">
        <v>10</v>
      </c>
      <c r="L65" s="14"/>
      <c r="M65" s="19">
        <f t="shared" si="0"/>
        <v>0</v>
      </c>
      <c r="N65" s="15"/>
      <c r="O65" s="15"/>
      <c r="P65" s="15"/>
      <c r="Q65" s="15"/>
      <c r="R65" s="15"/>
    </row>
    <row r="66" spans="1:18" s="7" customFormat="1" x14ac:dyDescent="0.2">
      <c r="A66" s="14" t="s">
        <v>157</v>
      </c>
      <c r="B66" s="14">
        <v>6342</v>
      </c>
      <c r="C66" s="14"/>
      <c r="D66" s="4" t="s">
        <v>26</v>
      </c>
      <c r="E66" s="14" t="s">
        <v>25</v>
      </c>
      <c r="F66" s="14">
        <v>60</v>
      </c>
      <c r="G66" s="3">
        <v>100</v>
      </c>
      <c r="H66" s="14">
        <v>840</v>
      </c>
      <c r="I66" s="14"/>
      <c r="J66" s="14">
        <v>38</v>
      </c>
      <c r="K66" s="14"/>
      <c r="L66" s="14"/>
      <c r="M66" s="19">
        <f t="shared" si="0"/>
        <v>0</v>
      </c>
      <c r="N66" s="15"/>
      <c r="O66" s="15"/>
      <c r="P66" s="15"/>
      <c r="Q66" s="15"/>
      <c r="R66" s="15"/>
    </row>
    <row r="67" spans="1:18" x14ac:dyDescent="0.2">
      <c r="A67" s="14" t="s">
        <v>157</v>
      </c>
      <c r="B67" s="14">
        <v>6361</v>
      </c>
      <c r="C67" s="13"/>
      <c r="D67" s="4" t="s">
        <v>105</v>
      </c>
      <c r="E67" s="14" t="s">
        <v>52</v>
      </c>
      <c r="F67" s="14">
        <v>32</v>
      </c>
      <c r="G67" s="3">
        <v>100</v>
      </c>
      <c r="H67" s="14">
        <v>110</v>
      </c>
      <c r="I67" s="14">
        <v>200</v>
      </c>
      <c r="J67" s="14"/>
      <c r="K67" s="14"/>
      <c r="L67" s="14"/>
      <c r="M67" s="32">
        <f t="shared" si="0"/>
        <v>0</v>
      </c>
      <c r="N67" s="7"/>
      <c r="O67" s="7"/>
      <c r="P67" s="7"/>
      <c r="Q67" s="7"/>
      <c r="R67" s="7"/>
    </row>
    <row r="68" spans="1:18" x14ac:dyDescent="0.2">
      <c r="A68" s="14" t="s">
        <v>157</v>
      </c>
      <c r="B68" s="14">
        <v>6362</v>
      </c>
      <c r="C68" s="3"/>
      <c r="D68" s="4" t="s">
        <v>106</v>
      </c>
      <c r="E68" s="4" t="s">
        <v>52</v>
      </c>
      <c r="F68" s="14">
        <v>34</v>
      </c>
      <c r="G68" s="3">
        <v>100</v>
      </c>
      <c r="H68" s="14">
        <v>150</v>
      </c>
      <c r="I68" s="14"/>
      <c r="J68" s="14">
        <v>15</v>
      </c>
      <c r="K68" s="14"/>
      <c r="L68" s="3"/>
      <c r="M68" s="32">
        <f t="shared" si="0"/>
        <v>0</v>
      </c>
    </row>
    <row r="69" spans="1:18" s="7" customFormat="1" x14ac:dyDescent="0.2">
      <c r="A69" s="14" t="s">
        <v>157</v>
      </c>
      <c r="B69" s="14">
        <v>6364</v>
      </c>
      <c r="C69" s="14"/>
      <c r="D69" s="4" t="s">
        <v>75</v>
      </c>
      <c r="E69" s="14" t="s">
        <v>77</v>
      </c>
      <c r="F69" s="14">
        <v>18</v>
      </c>
      <c r="G69" s="3">
        <v>100</v>
      </c>
      <c r="H69" s="14">
        <v>153</v>
      </c>
      <c r="I69" s="14"/>
      <c r="J69" s="14"/>
      <c r="K69" s="14">
        <v>141</v>
      </c>
      <c r="L69" s="14"/>
      <c r="M69" s="32">
        <f t="shared" si="0"/>
        <v>0</v>
      </c>
      <c r="N69" s="15"/>
      <c r="O69" s="15"/>
      <c r="P69" s="15"/>
      <c r="Q69" s="15"/>
      <c r="R69" s="15"/>
    </row>
    <row r="70" spans="1:18" x14ac:dyDescent="0.2">
      <c r="A70" s="14" t="s">
        <v>157</v>
      </c>
      <c r="B70" s="14">
        <v>5555</v>
      </c>
      <c r="C70" s="3" t="s">
        <v>116</v>
      </c>
      <c r="D70" s="4" t="s">
        <v>115</v>
      </c>
      <c r="E70" s="14" t="s">
        <v>103</v>
      </c>
      <c r="F70" s="14">
        <v>16</v>
      </c>
      <c r="G70" s="3">
        <v>100</v>
      </c>
      <c r="H70" s="14">
        <v>27.5</v>
      </c>
      <c r="I70" s="14"/>
      <c r="J70" s="14">
        <v>250</v>
      </c>
      <c r="K70" s="14">
        <v>31.7</v>
      </c>
      <c r="L70" s="14"/>
      <c r="M70" s="14">
        <f t="shared" si="0"/>
        <v>0</v>
      </c>
    </row>
    <row r="71" spans="1:18" x14ac:dyDescent="0.2">
      <c r="A71" s="6" t="s">
        <v>157</v>
      </c>
      <c r="B71" s="6">
        <v>5556</v>
      </c>
      <c r="C71" s="2"/>
      <c r="D71" s="1" t="s">
        <v>82</v>
      </c>
      <c r="E71" s="1" t="s">
        <v>28</v>
      </c>
      <c r="F71" s="6">
        <v>14</v>
      </c>
      <c r="G71" s="2">
        <v>100</v>
      </c>
      <c r="H71" s="6">
        <v>47</v>
      </c>
      <c r="I71" s="6"/>
      <c r="J71" s="6"/>
      <c r="K71" s="6">
        <v>78</v>
      </c>
      <c r="L71" s="6"/>
      <c r="M71" s="19">
        <f t="shared" si="0"/>
        <v>0</v>
      </c>
    </row>
    <row r="72" spans="1:18" x14ac:dyDescent="0.2">
      <c r="A72" s="14" t="s">
        <v>157</v>
      </c>
      <c r="B72" s="6">
        <v>5634</v>
      </c>
      <c r="C72" s="2">
        <v>3</v>
      </c>
      <c r="D72" s="1" t="s">
        <v>126</v>
      </c>
      <c r="E72" s="1" t="s">
        <v>127</v>
      </c>
      <c r="F72" s="6">
        <v>29</v>
      </c>
      <c r="G72" s="2">
        <v>100</v>
      </c>
      <c r="H72" s="6">
        <v>223</v>
      </c>
      <c r="I72" s="6"/>
      <c r="J72" s="6"/>
      <c r="K72" s="6"/>
      <c r="L72" s="6"/>
      <c r="M72" s="19">
        <f t="shared" ref="M72:M95" si="2">(H72*$H$6)+(I72*$I$7*$I$6)+(J72*$J$7*$J$6)+(K72*$K$7*$K$6)+(L72*$L$7*$L$6)</f>
        <v>0</v>
      </c>
    </row>
    <row r="73" spans="1:18" x14ac:dyDescent="0.2">
      <c r="A73" s="14" t="s">
        <v>157</v>
      </c>
      <c r="B73" s="6">
        <v>5661</v>
      </c>
      <c r="C73" s="2" t="s">
        <v>116</v>
      </c>
      <c r="D73" s="1" t="s">
        <v>136</v>
      </c>
      <c r="E73" s="1" t="s">
        <v>111</v>
      </c>
      <c r="F73" s="6">
        <v>28</v>
      </c>
      <c r="G73" s="2">
        <v>100</v>
      </c>
      <c r="H73" s="6">
        <v>129</v>
      </c>
      <c r="I73" s="6"/>
      <c r="J73" s="6">
        <v>76</v>
      </c>
      <c r="K73" s="6">
        <v>37</v>
      </c>
      <c r="L73" s="6"/>
      <c r="M73" s="19">
        <f t="shared" si="2"/>
        <v>0</v>
      </c>
    </row>
    <row r="74" spans="1:18" x14ac:dyDescent="0.2">
      <c r="A74" s="14" t="s">
        <v>157</v>
      </c>
      <c r="B74" s="14">
        <v>5734</v>
      </c>
      <c r="C74" s="14">
        <v>1</v>
      </c>
      <c r="D74" s="4" t="s">
        <v>144</v>
      </c>
      <c r="E74" s="14" t="s">
        <v>158</v>
      </c>
      <c r="F74" s="14">
        <v>15</v>
      </c>
      <c r="G74" s="3">
        <v>100</v>
      </c>
      <c r="H74" s="14"/>
      <c r="I74" s="14">
        <v>470</v>
      </c>
      <c r="J74" s="14"/>
      <c r="K74" s="14"/>
      <c r="L74" s="14"/>
      <c r="M74" s="19">
        <f t="shared" si="2"/>
        <v>0</v>
      </c>
    </row>
    <row r="75" spans="1:18" x14ac:dyDescent="0.2">
      <c r="A75" s="14" t="s">
        <v>157</v>
      </c>
      <c r="B75" s="14">
        <v>5531</v>
      </c>
      <c r="C75" s="14"/>
      <c r="D75" s="4" t="s">
        <v>104</v>
      </c>
      <c r="E75" s="14" t="s">
        <v>103</v>
      </c>
      <c r="F75" s="14">
        <v>20</v>
      </c>
      <c r="G75" s="3">
        <v>100</v>
      </c>
      <c r="H75" s="14">
        <v>126</v>
      </c>
      <c r="I75" s="14"/>
      <c r="J75" s="14">
        <v>50</v>
      </c>
      <c r="K75" s="14"/>
      <c r="L75" s="14"/>
      <c r="M75" s="19">
        <f t="shared" si="2"/>
        <v>0</v>
      </c>
    </row>
    <row r="76" spans="1:18" x14ac:dyDescent="0.2">
      <c r="A76" s="14" t="s">
        <v>157</v>
      </c>
      <c r="B76" s="14">
        <v>5472</v>
      </c>
      <c r="C76" s="14"/>
      <c r="D76" s="4" t="s">
        <v>81</v>
      </c>
      <c r="E76" s="14" t="s">
        <v>28</v>
      </c>
      <c r="F76" s="14">
        <v>22</v>
      </c>
      <c r="G76" s="3">
        <v>100</v>
      </c>
      <c r="H76" s="14">
        <v>80</v>
      </c>
      <c r="I76" s="14"/>
      <c r="J76" s="14">
        <v>9</v>
      </c>
      <c r="K76" s="14"/>
      <c r="L76" s="14">
        <v>338</v>
      </c>
      <c r="M76" s="19">
        <f t="shared" si="2"/>
        <v>0</v>
      </c>
    </row>
    <row r="77" spans="1:18" ht="23.25" customHeight="1" x14ac:dyDescent="0.2">
      <c r="A77" s="14" t="s">
        <v>157</v>
      </c>
      <c r="B77" s="14">
        <v>5383</v>
      </c>
      <c r="C77" s="14" t="s">
        <v>101</v>
      </c>
      <c r="D77" s="4" t="s">
        <v>24</v>
      </c>
      <c r="E77" s="14" t="s">
        <v>22</v>
      </c>
      <c r="F77" s="14">
        <v>8</v>
      </c>
      <c r="G77" s="3">
        <v>100</v>
      </c>
      <c r="H77" s="14">
        <v>202</v>
      </c>
      <c r="I77" s="14"/>
      <c r="J77" s="14">
        <v>35</v>
      </c>
      <c r="K77" s="14"/>
      <c r="L77" s="14"/>
      <c r="M77" s="19">
        <f t="shared" si="2"/>
        <v>0</v>
      </c>
    </row>
    <row r="78" spans="1:18" x14ac:dyDescent="0.2">
      <c r="A78" s="6" t="s">
        <v>157</v>
      </c>
      <c r="B78" s="6">
        <v>5839</v>
      </c>
      <c r="C78" s="2" t="s">
        <v>140</v>
      </c>
      <c r="D78" s="1" t="s">
        <v>154</v>
      </c>
      <c r="E78" s="14" t="s">
        <v>158</v>
      </c>
      <c r="F78" s="6">
        <v>23</v>
      </c>
      <c r="G78" s="2">
        <v>100</v>
      </c>
      <c r="H78" s="6">
        <v>668</v>
      </c>
      <c r="I78" s="6">
        <v>625</v>
      </c>
      <c r="J78" s="6">
        <v>314</v>
      </c>
      <c r="K78" s="6">
        <v>251</v>
      </c>
      <c r="L78" s="6"/>
      <c r="M78" s="19">
        <f t="shared" si="2"/>
        <v>0</v>
      </c>
    </row>
    <row r="79" spans="1:18" x14ac:dyDescent="0.2">
      <c r="A79" s="14" t="s">
        <v>157</v>
      </c>
      <c r="B79" s="6">
        <v>5779</v>
      </c>
      <c r="C79" s="2"/>
      <c r="D79" s="1" t="s">
        <v>153</v>
      </c>
      <c r="E79" s="1" t="s">
        <v>127</v>
      </c>
      <c r="F79" s="6">
        <v>13</v>
      </c>
      <c r="G79" s="2">
        <v>100</v>
      </c>
      <c r="H79" s="6">
        <v>70</v>
      </c>
      <c r="I79" s="6"/>
      <c r="J79" s="6"/>
      <c r="K79" s="6"/>
      <c r="L79" s="6"/>
      <c r="M79" s="19">
        <f t="shared" si="2"/>
        <v>0</v>
      </c>
    </row>
    <row r="80" spans="1:18" x14ac:dyDescent="0.2">
      <c r="A80" s="14" t="s">
        <v>157</v>
      </c>
      <c r="B80" s="14">
        <v>5296</v>
      </c>
      <c r="C80" s="14" t="s">
        <v>88</v>
      </c>
      <c r="D80" s="4" t="s">
        <v>23</v>
      </c>
      <c r="E80" s="14" t="s">
        <v>22</v>
      </c>
      <c r="F80" s="14">
        <v>32</v>
      </c>
      <c r="G80" s="3">
        <v>100</v>
      </c>
      <c r="H80" s="14">
        <v>2343</v>
      </c>
      <c r="I80" s="14"/>
      <c r="J80" s="14">
        <v>143</v>
      </c>
      <c r="K80" s="14">
        <v>185</v>
      </c>
      <c r="L80" s="14"/>
      <c r="M80" s="19">
        <f t="shared" si="2"/>
        <v>0</v>
      </c>
    </row>
    <row r="81" spans="1:18" x14ac:dyDescent="0.2">
      <c r="A81" s="14" t="s">
        <v>157</v>
      </c>
      <c r="B81" s="14">
        <v>5238</v>
      </c>
      <c r="C81" s="14">
        <v>1</v>
      </c>
      <c r="D81" s="4" t="s">
        <v>55</v>
      </c>
      <c r="E81" s="14" t="s">
        <v>52</v>
      </c>
      <c r="F81" s="14">
        <v>20</v>
      </c>
      <c r="G81" s="3">
        <v>100</v>
      </c>
      <c r="H81" s="14">
        <v>1699</v>
      </c>
      <c r="I81" s="14"/>
      <c r="J81" s="14">
        <v>31</v>
      </c>
      <c r="K81" s="14">
        <v>18</v>
      </c>
      <c r="L81" s="14"/>
      <c r="M81" s="19">
        <f t="shared" si="2"/>
        <v>0</v>
      </c>
    </row>
    <row r="82" spans="1:18" x14ac:dyDescent="0.2">
      <c r="A82" s="14" t="s">
        <v>157</v>
      </c>
      <c r="B82" s="14">
        <v>5266</v>
      </c>
      <c r="C82" s="14" t="s">
        <v>88</v>
      </c>
      <c r="D82" s="4" t="s">
        <v>21</v>
      </c>
      <c r="E82" s="14" t="s">
        <v>18</v>
      </c>
      <c r="F82" s="14">
        <v>10</v>
      </c>
      <c r="G82" s="3">
        <v>100</v>
      </c>
      <c r="H82" s="14">
        <v>555</v>
      </c>
      <c r="I82" s="14"/>
      <c r="J82" s="14">
        <v>26</v>
      </c>
      <c r="K82" s="14"/>
      <c r="L82" s="14"/>
      <c r="M82" s="19">
        <f t="shared" si="2"/>
        <v>0</v>
      </c>
    </row>
    <row r="83" spans="1:18" x14ac:dyDescent="0.2">
      <c r="A83" s="14" t="s">
        <v>157</v>
      </c>
      <c r="B83" s="14">
        <v>5210</v>
      </c>
      <c r="C83" s="14" t="s">
        <v>94</v>
      </c>
      <c r="D83" s="4" t="s">
        <v>29</v>
      </c>
      <c r="E83" s="14" t="s">
        <v>28</v>
      </c>
      <c r="F83" s="14">
        <v>30</v>
      </c>
      <c r="G83" s="3">
        <v>100</v>
      </c>
      <c r="H83" s="14">
        <v>1800</v>
      </c>
      <c r="I83" s="14"/>
      <c r="J83" s="14">
        <v>130</v>
      </c>
      <c r="K83" s="14">
        <v>200</v>
      </c>
      <c r="L83" s="14"/>
      <c r="M83" s="19">
        <f t="shared" si="2"/>
        <v>0</v>
      </c>
    </row>
    <row r="84" spans="1:18" x14ac:dyDescent="0.2">
      <c r="A84" s="14" t="s">
        <v>157</v>
      </c>
      <c r="B84" s="14">
        <v>5128</v>
      </c>
      <c r="C84" s="14" t="s">
        <v>19</v>
      </c>
      <c r="D84" s="4" t="s">
        <v>20</v>
      </c>
      <c r="E84" s="14" t="s">
        <v>18</v>
      </c>
      <c r="F84" s="14">
        <v>18</v>
      </c>
      <c r="G84" s="3">
        <v>100</v>
      </c>
      <c r="H84" s="14">
        <v>2158</v>
      </c>
      <c r="I84" s="14"/>
      <c r="J84" s="14"/>
      <c r="K84" s="14">
        <v>400</v>
      </c>
      <c r="L84" s="14"/>
      <c r="M84" s="19">
        <f t="shared" si="2"/>
        <v>0</v>
      </c>
    </row>
    <row r="85" spans="1:18" s="18" customFormat="1" x14ac:dyDescent="0.2">
      <c r="A85" s="14" t="s">
        <v>157</v>
      </c>
      <c r="B85" s="14">
        <v>5052</v>
      </c>
      <c r="C85" s="14">
        <v>1</v>
      </c>
      <c r="D85" s="4" t="s">
        <v>31</v>
      </c>
      <c r="E85" s="14" t="s">
        <v>30</v>
      </c>
      <c r="F85" s="14">
        <v>8</v>
      </c>
      <c r="G85" s="3">
        <v>100</v>
      </c>
      <c r="H85" s="14">
        <v>220</v>
      </c>
      <c r="I85" s="14"/>
      <c r="J85" s="14">
        <v>13</v>
      </c>
      <c r="K85" s="14"/>
      <c r="L85" s="14"/>
      <c r="M85" s="19">
        <f t="shared" si="2"/>
        <v>0</v>
      </c>
      <c r="N85" s="15"/>
      <c r="O85" s="15"/>
      <c r="P85" s="15"/>
      <c r="Q85" s="15"/>
      <c r="R85" s="15"/>
    </row>
    <row r="86" spans="1:18" x14ac:dyDescent="0.2">
      <c r="A86" s="14" t="s">
        <v>157</v>
      </c>
      <c r="B86" s="14">
        <v>213</v>
      </c>
      <c r="C86" s="14" t="s">
        <v>97</v>
      </c>
      <c r="D86" s="4" t="s">
        <v>53</v>
      </c>
      <c r="E86" s="14" t="s">
        <v>52</v>
      </c>
      <c r="F86" s="14">
        <v>24</v>
      </c>
      <c r="G86" s="3">
        <v>100</v>
      </c>
      <c r="H86" s="14">
        <v>2163</v>
      </c>
      <c r="I86" s="14"/>
      <c r="J86" s="14">
        <v>39</v>
      </c>
      <c r="K86" s="14">
        <v>22</v>
      </c>
      <c r="L86" s="14"/>
      <c r="M86" s="19">
        <f t="shared" si="2"/>
        <v>0</v>
      </c>
      <c r="N86" s="7"/>
      <c r="O86" s="7"/>
      <c r="P86" s="7"/>
      <c r="Q86" s="7"/>
      <c r="R86" s="7"/>
    </row>
    <row r="87" spans="1:18" x14ac:dyDescent="0.2">
      <c r="A87" s="14" t="s">
        <v>157</v>
      </c>
      <c r="B87" s="3">
        <v>214</v>
      </c>
      <c r="C87" s="3" t="s">
        <v>96</v>
      </c>
      <c r="D87" s="3" t="s">
        <v>54</v>
      </c>
      <c r="E87" s="3" t="s">
        <v>52</v>
      </c>
      <c r="F87" s="3">
        <v>130</v>
      </c>
      <c r="G87" s="3">
        <v>100</v>
      </c>
      <c r="H87" s="3">
        <v>11588</v>
      </c>
      <c r="I87" s="3"/>
      <c r="J87" s="3">
        <v>211</v>
      </c>
      <c r="K87" s="3">
        <v>120</v>
      </c>
      <c r="L87" s="3"/>
      <c r="M87" s="19">
        <f t="shared" si="2"/>
        <v>0</v>
      </c>
    </row>
    <row r="88" spans="1:18" ht="13.5" customHeight="1" x14ac:dyDescent="0.2">
      <c r="A88" s="14" t="s">
        <v>157</v>
      </c>
      <c r="B88" s="14">
        <v>6365</v>
      </c>
      <c r="C88" s="3" t="s">
        <v>122</v>
      </c>
      <c r="D88" s="4" t="s">
        <v>123</v>
      </c>
      <c r="E88" s="14" t="s">
        <v>77</v>
      </c>
      <c r="F88" s="14">
        <v>19</v>
      </c>
      <c r="G88" s="3">
        <v>100</v>
      </c>
      <c r="H88" s="14">
        <v>37.5</v>
      </c>
      <c r="I88" s="14">
        <v>37.5</v>
      </c>
      <c r="J88" s="14"/>
      <c r="K88" s="14"/>
      <c r="L88" s="14"/>
      <c r="M88" s="33">
        <f t="shared" si="2"/>
        <v>0</v>
      </c>
    </row>
    <row r="89" spans="1:18" ht="13.5" customHeight="1" x14ac:dyDescent="0.2">
      <c r="A89" s="3" t="s">
        <v>157</v>
      </c>
      <c r="B89" s="3">
        <v>5162</v>
      </c>
      <c r="C89" s="3">
        <v>1</v>
      </c>
      <c r="D89" s="3" t="s">
        <v>168</v>
      </c>
      <c r="E89" s="3" t="s">
        <v>167</v>
      </c>
      <c r="F89" s="3">
        <v>12</v>
      </c>
      <c r="G89" s="3">
        <v>100</v>
      </c>
      <c r="H89" s="3">
        <v>700</v>
      </c>
      <c r="I89" s="3"/>
      <c r="J89" s="3">
        <v>120</v>
      </c>
      <c r="K89" s="3">
        <v>25</v>
      </c>
      <c r="L89" s="3"/>
      <c r="M89" s="45">
        <f>(H89*'[1]Lot 6-EVC Bs Rhin (Néolia)'!$H$6)+(I89*'[1]Lot 6-EVC Bs Rhin (Néolia)'!$I$7*'[1]Lot 6-EVC Bs Rhin (Néolia)'!$I$6)+(J89*'[1]Lot 6-EVC Bs Rhin (Néolia)'!$J$7*'[1]Lot 6-EVC Bs Rhin (Néolia)'!$J$6)+(K89*'[1]Lot 6-EVC Bs Rhin (Néolia)'!$K$7*'[1]Lot 6-EVC Bs Rhin (Néolia)'!$K$6)+(L89*'[1]Lot 6-EVC Bs Rhin (Néolia)'!$L$7*'[1]Lot 6-EVC Bs Rhin (Néolia)'!$L$6)</f>
        <v>0</v>
      </c>
    </row>
    <row r="90" spans="1:18" ht="13.5" customHeight="1" x14ac:dyDescent="0.2">
      <c r="A90" s="3" t="s">
        <v>157</v>
      </c>
      <c r="B90" s="14">
        <v>5276</v>
      </c>
      <c r="C90" s="3">
        <v>1</v>
      </c>
      <c r="D90" s="4" t="s">
        <v>170</v>
      </c>
      <c r="E90" s="4" t="s">
        <v>169</v>
      </c>
      <c r="F90" s="14">
        <v>18</v>
      </c>
      <c r="G90" s="3">
        <v>100</v>
      </c>
      <c r="H90" s="14">
        <v>600</v>
      </c>
      <c r="I90" s="14"/>
      <c r="J90" s="14">
        <v>50</v>
      </c>
      <c r="K90" s="14">
        <v>50</v>
      </c>
      <c r="L90" s="14"/>
      <c r="M90" s="45">
        <f>(H90*'[1]Lot 6-EVC Bs Rhin (Néolia)'!$H$6)+(I90*'[1]Lot 6-EVC Bs Rhin (Néolia)'!$I$7*'[1]Lot 6-EVC Bs Rhin (Néolia)'!$I$6)+(J90*'[1]Lot 6-EVC Bs Rhin (Néolia)'!$J$7*'[1]Lot 6-EVC Bs Rhin (Néolia)'!$J$6)+(K90*'[1]Lot 6-EVC Bs Rhin (Néolia)'!$K$7*'[1]Lot 6-EVC Bs Rhin (Néolia)'!$K$6)+(L90*'[1]Lot 6-EVC Bs Rhin (Néolia)'!$L$7*'[1]Lot 6-EVC Bs Rhin (Néolia)'!$L$6)</f>
        <v>0</v>
      </c>
    </row>
    <row r="91" spans="1:18" ht="13.5" customHeight="1" x14ac:dyDescent="0.2">
      <c r="A91" s="3" t="s">
        <v>157</v>
      </c>
      <c r="B91" s="4">
        <v>5674</v>
      </c>
      <c r="C91" s="4"/>
      <c r="D91" s="4" t="s">
        <v>174</v>
      </c>
      <c r="E91" s="4" t="s">
        <v>173</v>
      </c>
      <c r="F91" s="4">
        <v>29</v>
      </c>
      <c r="G91" s="4">
        <v>100</v>
      </c>
      <c r="H91" s="4">
        <v>845</v>
      </c>
      <c r="I91" s="14"/>
      <c r="J91" s="14">
        <v>70</v>
      </c>
      <c r="K91" s="14"/>
      <c r="L91" s="14"/>
      <c r="M91" s="45">
        <f>(H91*'[1]Lot 6-EVC Bs Rhin (Néolia)'!$H$6)+(I91*'[1]Lot 6-EVC Bs Rhin (Néolia)'!$I$7*'[1]Lot 6-EVC Bs Rhin (Néolia)'!$I$6)+(J91*'[1]Lot 6-EVC Bs Rhin (Néolia)'!$J$7*'[1]Lot 6-EVC Bs Rhin (Néolia)'!$J$6)+(K91*'[1]Lot 6-EVC Bs Rhin (Néolia)'!$K$7*'[1]Lot 6-EVC Bs Rhin (Néolia)'!$K$6)+(L91*'[1]Lot 6-EVC Bs Rhin (Néolia)'!$L$7*'[1]Lot 6-EVC Bs Rhin (Néolia)'!$L$6)</f>
        <v>0</v>
      </c>
    </row>
    <row r="92" spans="1:18" s="8" customFormat="1" ht="13.5" customHeight="1" x14ac:dyDescent="0.2">
      <c r="A92" s="3" t="s">
        <v>157</v>
      </c>
      <c r="B92" s="14">
        <v>5319</v>
      </c>
      <c r="C92" s="3"/>
      <c r="D92" s="4" t="s">
        <v>172</v>
      </c>
      <c r="E92" s="4" t="s">
        <v>171</v>
      </c>
      <c r="F92" s="14">
        <v>17</v>
      </c>
      <c r="G92" s="3">
        <v>100</v>
      </c>
      <c r="H92" s="14">
        <v>59</v>
      </c>
      <c r="I92" s="14"/>
      <c r="J92" s="14"/>
      <c r="K92" s="14"/>
      <c r="L92" s="3"/>
      <c r="M92" s="45">
        <f>(H92*'[1]Lot 6-EVC Bs Rhin (Néolia)'!$H$6)+(I92*'[1]Lot 6-EVC Bs Rhin (Néolia)'!$I$7*'[1]Lot 6-EVC Bs Rhin (Néolia)'!$I$6)+(J92*'[1]Lot 6-EVC Bs Rhin (Néolia)'!$J$7*'[1]Lot 6-EVC Bs Rhin (Néolia)'!$J$6)+(K92*'[1]Lot 6-EVC Bs Rhin (Néolia)'!$K$7*'[1]Lot 6-EVC Bs Rhin (Néolia)'!$K$6)+(L92*'[1]Lot 6-EVC Bs Rhin (Néolia)'!$L$7*'[1]Lot 6-EVC Bs Rhin (Néolia)'!$L$6)</f>
        <v>0</v>
      </c>
      <c r="N92" s="11"/>
      <c r="O92" s="11"/>
      <c r="P92" s="11"/>
      <c r="Q92" s="11"/>
      <c r="R92" s="11"/>
    </row>
    <row r="93" spans="1:18" s="11" customFormat="1" x14ac:dyDescent="0.2">
      <c r="A93" s="3" t="s">
        <v>157</v>
      </c>
      <c r="B93" s="3">
        <v>5098</v>
      </c>
      <c r="C93" s="3" t="s">
        <v>165</v>
      </c>
      <c r="D93" s="3" t="s">
        <v>166</v>
      </c>
      <c r="E93" s="3" t="s">
        <v>167</v>
      </c>
      <c r="F93" s="3">
        <v>24</v>
      </c>
      <c r="G93" s="3">
        <v>100</v>
      </c>
      <c r="H93" s="3">
        <v>400</v>
      </c>
      <c r="I93" s="3"/>
      <c r="J93" s="3">
        <v>158</v>
      </c>
      <c r="K93" s="3">
        <v>75</v>
      </c>
      <c r="L93" s="3"/>
      <c r="M93" s="45">
        <f t="shared" si="2"/>
        <v>0</v>
      </c>
      <c r="N93" s="15"/>
      <c r="O93" s="15"/>
      <c r="P93" s="15"/>
      <c r="Q93" s="15"/>
      <c r="R93" s="15"/>
    </row>
    <row r="94" spans="1:18" ht="25.5" x14ac:dyDescent="0.2">
      <c r="A94" s="14" t="s">
        <v>157</v>
      </c>
      <c r="B94" s="14">
        <v>6369</v>
      </c>
      <c r="C94" s="3" t="s">
        <v>125</v>
      </c>
      <c r="D94" s="4" t="s">
        <v>124</v>
      </c>
      <c r="E94" s="14" t="s">
        <v>77</v>
      </c>
      <c r="F94" s="14">
        <v>22</v>
      </c>
      <c r="G94" s="3">
        <v>100</v>
      </c>
      <c r="H94" s="14">
        <v>168.75</v>
      </c>
      <c r="I94" s="14">
        <v>168.75</v>
      </c>
      <c r="J94" s="14"/>
      <c r="K94" s="14"/>
      <c r="L94" s="14"/>
      <c r="M94" s="33">
        <f t="shared" si="2"/>
        <v>0</v>
      </c>
    </row>
    <row r="95" spans="1:18" ht="16.5" customHeight="1" x14ac:dyDescent="0.2">
      <c r="A95" s="53" t="s">
        <v>161</v>
      </c>
      <c r="B95" s="53"/>
      <c r="C95" s="53"/>
      <c r="D95" s="53"/>
      <c r="E95" s="54"/>
      <c r="F95" s="34">
        <f>SUM(F57:F94)</f>
        <v>1124</v>
      </c>
      <c r="G95" s="35"/>
      <c r="H95" s="34">
        <f>SUM(H57:H94)</f>
        <v>43017.75</v>
      </c>
      <c r="I95" s="34">
        <f>SUM(I57:I94)</f>
        <v>4815.25</v>
      </c>
      <c r="J95" s="34">
        <f>SUM(J57:J94)</f>
        <v>2564</v>
      </c>
      <c r="K95" s="34">
        <f>SUM(K57:K94)</f>
        <v>2886.7</v>
      </c>
      <c r="L95" s="34">
        <f>SUM(L57:L94)</f>
        <v>338</v>
      </c>
      <c r="M95" s="38">
        <f t="shared" si="2"/>
        <v>0</v>
      </c>
      <c r="N95" s="17"/>
    </row>
    <row r="96" spans="1:18" s="41" customFormat="1" x14ac:dyDescent="0.2">
      <c r="A96" s="39"/>
      <c r="B96" s="39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40"/>
    </row>
    <row r="97" spans="1:13" s="41" customFormat="1" ht="15.75" customHeight="1" x14ac:dyDescent="0.2">
      <c r="A97" s="39"/>
      <c r="B97" s="39"/>
      <c r="C97" s="39"/>
      <c r="D97" s="39"/>
      <c r="E97" s="55" t="s">
        <v>163</v>
      </c>
      <c r="F97" s="55"/>
      <c r="G97" s="55"/>
      <c r="H97" s="42">
        <f>H95+H56</f>
        <v>97748.95</v>
      </c>
      <c r="I97" s="42">
        <f>I95+I56</f>
        <v>6040.25</v>
      </c>
      <c r="J97" s="42">
        <f>J95+J56</f>
        <v>6820</v>
      </c>
      <c r="K97" s="42">
        <f>K95+K56</f>
        <v>9102.7000000000007</v>
      </c>
      <c r="L97" s="42">
        <f>L95+L56</f>
        <v>338</v>
      </c>
      <c r="M97" s="40"/>
    </row>
    <row r="98" spans="1:13" ht="27" customHeight="1" x14ac:dyDescent="0.2">
      <c r="A98" s="12"/>
      <c r="B98" s="12"/>
      <c r="E98" s="46" t="s">
        <v>85</v>
      </c>
      <c r="F98" s="47"/>
      <c r="G98" s="48"/>
      <c r="H98" s="43">
        <f>H97*H$6</f>
        <v>0</v>
      </c>
      <c r="I98" s="43">
        <f>I97*I$7*I$6</f>
        <v>0</v>
      </c>
      <c r="J98" s="43">
        <f t="shared" ref="J98:L98" si="3">J97*J$7*J$6</f>
        <v>0</v>
      </c>
      <c r="K98" s="43">
        <f t="shared" si="3"/>
        <v>0</v>
      </c>
      <c r="L98" s="43">
        <f t="shared" si="3"/>
        <v>0</v>
      </c>
      <c r="M98" s="44">
        <f>H98+I98+J98+K98+L98</f>
        <v>0</v>
      </c>
    </row>
  </sheetData>
  <sheetProtection algorithmName="SHA-512" hashValue="qn18+JVisjyLS4fB3tbbvIXDWQ+O92GiYUYbgt9l1OgzpiXEAAJ91Ilx1IBIxKXN1uRziq9oOpDeFkdBMcnjPQ==" saltValue="CNjAaUARewL2mUWLh06Jhw==" spinCount="100000" sheet="1" objects="1" scenarios="1"/>
  <autoFilter ref="A7:R95" xr:uid="{AED58E7C-08F1-40D2-8CC2-C7FC3C37E333}">
    <filterColumn colId="4" showButton="0"/>
    <filterColumn colId="5" showButton="0"/>
  </autoFilter>
  <mergeCells count="14">
    <mergeCell ref="B1:M1"/>
    <mergeCell ref="B2:M2"/>
    <mergeCell ref="B3:M3"/>
    <mergeCell ref="M5:M7"/>
    <mergeCell ref="E6:G6"/>
    <mergeCell ref="E7:G7"/>
    <mergeCell ref="E98:G98"/>
    <mergeCell ref="A5:A7"/>
    <mergeCell ref="B5:B7"/>
    <mergeCell ref="C5:C7"/>
    <mergeCell ref="D5:D7"/>
    <mergeCell ref="A56:E56"/>
    <mergeCell ref="A95:E95"/>
    <mergeCell ref="E97:G97"/>
  </mergeCells>
  <conditionalFormatting sqref="A23 A31:A32 A35 A45">
    <cfRule type="expression" dxfId="7" priority="15">
      <formula>ISBLANK(A23)</formula>
    </cfRule>
  </conditionalFormatting>
  <conditionalFormatting sqref="C8:C15 C19:C54 C57:C87">
    <cfRule type="expression" dxfId="6" priority="19">
      <formula>ISBLANK(C8)</formula>
    </cfRule>
  </conditionalFormatting>
  <conditionalFormatting sqref="C89:C93">
    <cfRule type="expression" dxfId="5" priority="1">
      <formula>ISBLANK(C89)</formula>
    </cfRule>
  </conditionalFormatting>
  <conditionalFormatting sqref="F56:L56">
    <cfRule type="cellIs" dxfId="4" priority="11" operator="equal">
      <formula>"NR"</formula>
    </cfRule>
  </conditionalFormatting>
  <conditionalFormatting sqref="F95:L95">
    <cfRule type="cellIs" dxfId="3" priority="12" operator="equal">
      <formula>"NR"</formula>
    </cfRule>
  </conditionalFormatting>
  <conditionalFormatting sqref="H8:L15 A16:F18 H16:M21 A19:B21 D19:F21 H22:L46 H47:K54 L47:L55 H57:L87 A85:B87 D85:F87 H85:M87 J88:L88 I94:L94">
    <cfRule type="expression" dxfId="2" priority="16">
      <formula>ISBLANK(A8)</formula>
    </cfRule>
  </conditionalFormatting>
  <conditionalFormatting sqref="H89:L93">
    <cfRule type="expression" dxfId="1" priority="2">
      <formula>ISBLANK(H89)</formula>
    </cfRule>
  </conditionalFormatting>
  <conditionalFormatting sqref="I55 I57:I88">
    <cfRule type="expression" dxfId="0" priority="20">
      <formula>ISBLANK(I55)</formula>
    </cfRule>
  </conditionalFormatting>
  <pageMargins left="0.70866141732283472" right="0.70866141732283472" top="0.74803149606299213" bottom="0.74803149606299213" header="0.31496062992125984" footer="0.31496062992125984"/>
  <pageSetup paperSize="8" scale="68" orientation="landscape" r:id="rId1"/>
  <headerFooter>
    <oddHeader>&amp;LNEOLIA&amp;RAE - Annexe 1</oddHeader>
    <oddFooter>&amp;LLot 2 - Haut Rhin&amp;CMarché d'entretien des espaces verts&amp;R&amp;P/&amp;N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5-EVC Ht Rhin (Néolia)</vt:lpstr>
    </vt:vector>
  </TitlesOfParts>
  <Company>INSULAE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masina</dc:creator>
  <cp:lastModifiedBy>Celine MUSTER</cp:lastModifiedBy>
  <cp:lastPrinted>2020-09-14T09:32:26Z</cp:lastPrinted>
  <dcterms:created xsi:type="dcterms:W3CDTF">2019-11-28T16:09:19Z</dcterms:created>
  <dcterms:modified xsi:type="dcterms:W3CDTF">2026-01-09T08:32:34Z</dcterms:modified>
</cp:coreProperties>
</file>